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3°Reporte.2022.11.30\"/>
    </mc:Choice>
  </mc:AlternateContent>
  <xr:revisionPtr revIDLastSave="0" documentId="13_ncr:1_{FE63BE68-6B70-439A-AD3D-449737C7C27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2" l="1"/>
  <c r="N28" i="25"/>
  <c r="M28" i="25"/>
  <c r="K28" i="25"/>
  <c r="G28" i="25"/>
  <c r="F28" i="25"/>
  <c r="D15" i="25"/>
  <c r="D14" i="25"/>
  <c r="B10" i="25"/>
  <c r="B37" i="25" s="1"/>
  <c r="L8" i="25"/>
  <c r="N28" i="24"/>
  <c r="M28" i="24"/>
  <c r="K28" i="24"/>
  <c r="G28" i="24"/>
  <c r="F2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C16" i="22"/>
  <c r="D16" i="22"/>
  <c r="L16" i="22"/>
  <c r="A18" i="22"/>
  <c r="C18" i="22"/>
  <c r="D18" i="22"/>
  <c r="L18" i="22"/>
  <c r="A19" i="22"/>
  <c r="C19" i="22"/>
  <c r="D19" i="22"/>
  <c r="C14" i="22"/>
  <c r="D14" i="22"/>
  <c r="A14" i="22"/>
  <c r="B10" i="22"/>
  <c r="B39" i="22" s="1"/>
  <c r="L8" i="22"/>
  <c r="H8" i="22"/>
  <c r="E8" i="22"/>
  <c r="K30" i="22"/>
  <c r="G30" i="22"/>
  <c r="F30" i="22"/>
  <c r="B37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8" i="22" l="1"/>
  <c r="I19" i="22"/>
  <c r="L19" i="22"/>
  <c r="I16" i="22"/>
  <c r="I14" i="22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E28" i="23"/>
  <c r="L14" i="22"/>
  <c r="E30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<sst xmlns="http://schemas.openxmlformats.org/spreadsheetml/2006/main" count="209" uniqueCount="49">
  <si>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</si>
  <si>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</si>
  <si>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</si>
  <si>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</si>
  <si>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</si>
  <si>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</si>
  <si>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</si>
  <si>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</si>
  <si>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</si>
  <si>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</si>
  <si>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</si>
  <si>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</si>
  <si>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</si>
  <si>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</si>
  <si>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</si>
  <si>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</si>
  <si>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</si>
  <si>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</si>
  <si>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</si>
  <si>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</si>
  <si>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</si>
  <si>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</si>
  <si>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</si>
  <si>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</si>
  <si>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</si>
  <si>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</si>
  <si>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</si>
  <si>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</si>
  <si>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</si>
  <si>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</si>
  <si>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</si>
  <si>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</si>
  <si>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</si>
  <si>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IIND</t>
  </si>
  <si>
    <t>ME. MARTA GABRIELA LIMON OROZCO</t>
  </si>
  <si>
    <t>MIA. PEDRO JACOME ONOFRE</t>
  </si>
  <si>
    <t>II</t>
  </si>
  <si>
    <t>Mtra. Marta Gabriela Limón Orozco</t>
  </si>
  <si>
    <t>JEFA DE CARRERA</t>
  </si>
  <si>
    <t>PROFESOR</t>
  </si>
  <si>
    <t>Metrologia y Normalización</t>
  </si>
  <si>
    <t>301-A</t>
  </si>
  <si>
    <t>Logistica y Cadenas de Suministro</t>
  </si>
  <si>
    <t>701-A</t>
  </si>
  <si>
    <t>701-B</t>
  </si>
  <si>
    <t>Manufactura Sustentable</t>
  </si>
  <si>
    <t>PROFESOR: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</si>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</sst>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2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322728</xdr:colOff>
      <xdr:row>33</xdr:row>
      <xdr:rowOff>53787</xdr:rowOff>
    </xdr:from>
    <xdr:to>
      <xdr:col>3</xdr:col>
      <xdr:colOff>1176343</xdr:colOff>
      <xdr:row>33</xdr:row>
      <xdr:rowOff>772012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25FD09-0B3D-4DEB-9B92-9549EB85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7316" y="7700681"/>
          <a:ext cx="1561827" cy="71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107575</xdr:colOff>
      <xdr:row>35</xdr:row>
      <xdr:rowOff>14012</xdr:rowOff>
    </xdr:from>
    <xdr:to>
      <xdr:col>3</xdr:col>
      <xdr:colOff>1208436</xdr:colOff>
      <xdr:row>35</xdr:row>
      <xdr:rowOff>773635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0F3F22-D070-E549-1BC9-2BB5CE122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4893" y="7669871"/>
          <a:ext cx="1486343" cy="75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161365</xdr:colOff>
      <xdr:row>33</xdr:row>
      <xdr:rowOff>61778</xdr:rowOff>
    </xdr:from>
    <xdr:to>
      <xdr:col>3</xdr:col>
      <xdr:colOff>993285</xdr:colOff>
      <xdr:row>33</xdr:row>
      <xdr:rowOff>690282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E59DC2-E9B9-855F-A517-4F692E7C6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8683" y="7717637"/>
          <a:ext cx="1217402" cy="628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33</xdr:row>
      <xdr:rowOff>71717</xdr:rowOff>
    </xdr:from>
    <xdr:to>
      <xdr:col>3</xdr:col>
      <xdr:colOff>1202326</xdr:colOff>
      <xdr:row>33</xdr:row>
      <xdr:rowOff>745119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9D008-DF04-894A-889F-B5B488C1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9388" y="7727576"/>
          <a:ext cx="1605738" cy="673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277905</xdr:colOff>
      <xdr:row>33</xdr:row>
      <xdr:rowOff>105410</xdr:rowOff>
    </xdr:from>
    <xdr:to>
      <xdr:col>3</xdr:col>
      <xdr:colOff>1073967</xdr:colOff>
      <xdr:row>33</xdr:row>
      <xdr:rowOff>709260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F544FD-A8E8-506F-4BF5-E9DD8A5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5223" y="7761269"/>
          <a:ext cx="1181544" cy="60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I22" sqref="I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9" width="7.5546875" style="1" customWidth="1"/>
    <col min="10" max="10" width="12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3</v>
      </c>
      <c r="I8" s="36" t="s">
        <v>7</v>
      </c>
      <c r="J8" s="36"/>
      <c r="K8" s="36"/>
      <c r="L8" s="30" t="s">
        <v>32</v>
      </c>
      <c r="M8" s="30"/>
      <c r="N8" s="30"/>
    </row>
    <row r="10" spans="1:14" x14ac:dyDescent="0.25">
      <c r="A10" s="4" t="s">
        <v>46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8" t="s">
        <v>40</v>
      </c>
      <c r="B14" s="9" t="s">
        <v>21</v>
      </c>
      <c r="C14" s="9" t="s">
        <v>41</v>
      </c>
      <c r="D14" s="9" t="s">
        <v>33</v>
      </c>
      <c r="E14" s="9">
        <v>20</v>
      </c>
      <c r="F14" s="9">
        <v>17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0.85</v>
      </c>
    </row>
    <row r="15" spans="1:14" s="11" customFormat="1" ht="26.4" x14ac:dyDescent="0.25">
      <c r="A15" s="8" t="s">
        <v>42</v>
      </c>
      <c r="B15" s="9" t="s">
        <v>21</v>
      </c>
      <c r="C15" s="9" t="s">
        <v>43</v>
      </c>
      <c r="D15" s="9" t="s">
        <v>33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88</v>
      </c>
      <c r="N15" s="15">
        <v>0.65</v>
      </c>
    </row>
    <row r="16" spans="1:14" s="11" customFormat="1" ht="26.4" x14ac:dyDescent="0.25">
      <c r="A16" s="8" t="s">
        <v>42</v>
      </c>
      <c r="B16" s="9" t="s">
        <v>21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91</v>
      </c>
      <c r="N16" s="15">
        <v>0.32</v>
      </c>
    </row>
    <row r="17" spans="1:14" s="11" customFormat="1" ht="26.4" x14ac:dyDescent="0.25">
      <c r="A17" s="8" t="s">
        <v>45</v>
      </c>
      <c r="B17" s="9" t="s">
        <v>21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89</v>
      </c>
      <c r="N17" s="15">
        <v>0.6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76</v>
      </c>
      <c r="G28" s="17">
        <f>SUM(G14:G27)</f>
        <v>0</v>
      </c>
      <c r="H28" s="18">
        <f>SUM(F28:G28)/E28</f>
        <v>0.96202531645569622</v>
      </c>
      <c r="I28" s="17">
        <f t="shared" si="0"/>
        <v>3</v>
      </c>
      <c r="J28" s="18">
        <f t="shared" ref="J28" si="2">I28/E28</f>
        <v>3.7974683544303799E-2</v>
      </c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38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3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opLeftCell="A12" zoomScale="85" zoomScaleNormal="85" zoomScaleSheetLayoutView="100" workbookViewId="0">
      <selection activeCell="M15" sqref="M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SEP22-ENE23</v>
      </c>
      <c r="M8" s="30"/>
      <c r="N8" s="30"/>
    </row>
    <row r="10" spans="1:14" x14ac:dyDescent="0.25">
      <c r="A10" s="4" t="s">
        <v>8</v>
      </c>
      <c r="B10" s="30" t="str">
        <f>'1'!B10</f>
        <v>MIA. PEDRO JACOME ONOFRE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21" t="str">
        <f>'1'!A14</f>
        <v>Metrologia y Normalización</v>
      </c>
      <c r="B14" s="9" t="s">
        <v>36</v>
      </c>
      <c r="C14" s="9" t="str">
        <f>'1'!C14</f>
        <v>301-A</v>
      </c>
      <c r="D14" s="9" t="str">
        <f>'1'!D14</f>
        <v>IIND</v>
      </c>
      <c r="E14" s="9">
        <v>20</v>
      </c>
      <c r="F14" s="9">
        <v>17</v>
      </c>
      <c r="G14" s="9"/>
      <c r="H14" s="10"/>
      <c r="I14" s="9">
        <f t="shared" ref="I14:I30" si="0">(E14-SUM(F14:G14))-K14</f>
        <v>3</v>
      </c>
      <c r="J14" s="10"/>
      <c r="K14" s="9">
        <v>0</v>
      </c>
      <c r="L14" s="10">
        <f t="shared" ref="L14:L19" si="1">K14/E14</f>
        <v>0</v>
      </c>
      <c r="M14" s="9">
        <v>83</v>
      </c>
      <c r="N14" s="15">
        <v>0.85</v>
      </c>
    </row>
    <row r="15" spans="1:14" s="11" customFormat="1" ht="26.4" x14ac:dyDescent="0.25">
      <c r="A15" s="21" t="s">
        <v>42</v>
      </c>
      <c r="B15" s="9" t="s">
        <v>36</v>
      </c>
      <c r="C15" s="9" t="s">
        <v>43</v>
      </c>
      <c r="D15" s="9" t="s">
        <v>33</v>
      </c>
      <c r="E15" s="9">
        <v>14</v>
      </c>
      <c r="F15" s="9">
        <v>11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66</v>
      </c>
      <c r="N15" s="15">
        <v>0.73</v>
      </c>
    </row>
    <row r="16" spans="1:14" s="11" customFormat="1" ht="26.4" x14ac:dyDescent="0.25">
      <c r="A16" s="21" t="str">
        <f>'1'!A15</f>
        <v>Logistica y Cadenas de Suministro</v>
      </c>
      <c r="B16" s="9" t="s">
        <v>47</v>
      </c>
      <c r="C16" s="9" t="str">
        <f>'1'!C15</f>
        <v>701-A</v>
      </c>
      <c r="D16" s="9" t="str">
        <f>'1'!D15</f>
        <v>IIND</v>
      </c>
      <c r="E16" s="9">
        <v>14</v>
      </c>
      <c r="F16" s="9">
        <v>11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66</v>
      </c>
      <c r="N16" s="15">
        <v>0.73</v>
      </c>
    </row>
    <row r="17" spans="1:14" s="11" customFormat="1" ht="26.4" x14ac:dyDescent="0.25">
      <c r="A17" s="21" t="s">
        <v>42</v>
      </c>
      <c r="B17" s="9" t="s">
        <v>36</v>
      </c>
      <c r="C17" s="9" t="s">
        <v>44</v>
      </c>
      <c r="D17" s="9" t="s">
        <v>33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81</v>
      </c>
      <c r="N17" s="15">
        <v>0.79</v>
      </c>
    </row>
    <row r="18" spans="1:14" s="11" customFormat="1" ht="26.4" x14ac:dyDescent="0.25">
      <c r="A18" s="21" t="str">
        <f>'1'!A16</f>
        <v>Logistica y Cadenas de Suministro</v>
      </c>
      <c r="B18" s="9" t="s">
        <v>47</v>
      </c>
      <c r="C18" s="9" t="str">
        <f>'1'!C16</f>
        <v>701-B</v>
      </c>
      <c r="D18" s="9" t="str">
        <f>'1'!D16</f>
        <v>IIND</v>
      </c>
      <c r="E18" s="9">
        <v>25</v>
      </c>
      <c r="F18" s="9">
        <v>25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81</v>
      </c>
      <c r="N18" s="15">
        <v>0.79</v>
      </c>
    </row>
    <row r="19" spans="1:14" s="11" customFormat="1" ht="26.4" x14ac:dyDescent="0.25">
      <c r="A19" s="21" t="str">
        <f>'1'!A17</f>
        <v>Manufactura Sustentable</v>
      </c>
      <c r="B19" s="9" t="s">
        <v>36</v>
      </c>
      <c r="C19" s="9" t="str">
        <f>'1'!C17</f>
        <v>701-B</v>
      </c>
      <c r="D19" s="9" t="str">
        <f>'1'!D17</f>
        <v>IIND</v>
      </c>
      <c r="E19" s="9">
        <v>35</v>
      </c>
      <c r="F19" s="9">
        <v>35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84</v>
      </c>
      <c r="N19" s="15">
        <v>0.8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8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133</v>
      </c>
      <c r="F30" s="17">
        <f>SUM(F14:F29)</f>
        <v>124</v>
      </c>
      <c r="G30" s="17">
        <f>SUM(G14:G29)</f>
        <v>0</v>
      </c>
      <c r="H30" s="18"/>
      <c r="I30" s="17">
        <f t="shared" si="0"/>
        <v>9</v>
      </c>
      <c r="J30" s="18"/>
      <c r="K30" s="17">
        <f>SUM(K14:K29)</f>
        <v>0</v>
      </c>
      <c r="L30" s="22"/>
      <c r="M30" s="17">
        <v>76</v>
      </c>
      <c r="N30" s="19">
        <v>0.78</v>
      </c>
    </row>
    <row r="32" spans="1:14" ht="120" customHeight="1" x14ac:dyDescent="0.25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5">
      <c r="A34" s="12"/>
    </row>
    <row r="35" spans="1:10" x14ac:dyDescent="0.25">
      <c r="B35" s="27" t="s">
        <v>27</v>
      </c>
      <c r="C35" s="27"/>
      <c r="D35" s="27"/>
      <c r="G35" s="28" t="s">
        <v>28</v>
      </c>
      <c r="H35" s="28"/>
      <c r="I35" s="28"/>
      <c r="J35" s="28"/>
    </row>
    <row r="36" spans="1:10" ht="62.25" customHeight="1" x14ac:dyDescent="0.25">
      <c r="B36" s="29"/>
      <c r="C36" s="29"/>
      <c r="D36" s="29"/>
      <c r="G36" s="43"/>
      <c r="H36" s="43"/>
      <c r="I36" s="43"/>
      <c r="J36" s="43"/>
    </row>
    <row r="37" spans="1:10" hidden="1" x14ac:dyDescent="0.25">
      <c r="A37" s="23" t="e">
        <v>#REF!</v>
      </c>
      <c r="B37" s="23"/>
      <c r="C37" s="6"/>
      <c r="E37" s="23"/>
      <c r="F37" s="23"/>
      <c r="G37" s="23"/>
      <c r="H37" s="23"/>
    </row>
    <row r="38" spans="1:10" hidden="1" x14ac:dyDescent="0.25"/>
    <row r="39" spans="1:10" ht="45" customHeight="1" x14ac:dyDescent="0.25">
      <c r="B39" s="24" t="str">
        <f>B10</f>
        <v>MIA. PEDRO JACOME ONOFRE</v>
      </c>
      <c r="C39" s="24"/>
      <c r="D39" s="24"/>
      <c r="E39" s="13"/>
      <c r="F39" s="13"/>
      <c r="G39" s="42" t="s">
        <v>34</v>
      </c>
      <c r="H39" s="42"/>
      <c r="I39" s="42"/>
      <c r="J39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F20" sqref="F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SEP22-ENE23</v>
      </c>
      <c r="M8" s="30"/>
      <c r="N8" s="30"/>
    </row>
    <row r="10" spans="1:14" x14ac:dyDescent="0.25">
      <c r="A10" s="4" t="s">
        <v>8</v>
      </c>
      <c r="B10" s="30" t="str">
        <f>'1'!B10</f>
        <v>MIA. PEDRO JACOME ONOFRE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21" t="str">
        <f>'1'!A14</f>
        <v>Metrologia y Normalización</v>
      </c>
      <c r="B14" s="9" t="s">
        <v>36</v>
      </c>
      <c r="C14" s="9" t="str">
        <f>'1'!C14</f>
        <v>301-A</v>
      </c>
      <c r="D14" s="9" t="str">
        <f>'1'!D14</f>
        <v>IIND</v>
      </c>
      <c r="E14" s="9">
        <f>'1'!E14</f>
        <v>20</v>
      </c>
      <c r="F14" s="9">
        <v>17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0.85</v>
      </c>
    </row>
    <row r="15" spans="1:14" s="11" customFormat="1" ht="26.4" x14ac:dyDescent="0.25">
      <c r="A15" s="21" t="str">
        <f>'1'!A15</f>
        <v>Logistica y Cadenas de Suministro</v>
      </c>
      <c r="B15" s="9" t="s">
        <v>48</v>
      </c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13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77</v>
      </c>
      <c r="N15" s="15">
        <v>0.9</v>
      </c>
    </row>
    <row r="16" spans="1:14" s="11" customFormat="1" ht="26.4" x14ac:dyDescent="0.25">
      <c r="A16" s="21" t="str">
        <f>'1'!A16</f>
        <v>Logistica y Cadenas de Suministro</v>
      </c>
      <c r="B16" s="9" t="s">
        <v>48</v>
      </c>
      <c r="C16" s="9" t="str">
        <f>'1'!C16</f>
        <v>701-B</v>
      </c>
      <c r="D16" s="9" t="str">
        <f>'1'!D16</f>
        <v>IIND</v>
      </c>
      <c r="E16" s="9">
        <f>'1'!E16</f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84</v>
      </c>
      <c r="N16" s="15">
        <v>0.8</v>
      </c>
    </row>
    <row r="17" spans="1:14" s="11" customFormat="1" ht="26.4" x14ac:dyDescent="0.25">
      <c r="A17" s="21" t="str">
        <f>'1'!A17</f>
        <v>Manufactura Sustentable</v>
      </c>
      <c r="B17" s="9" t="s">
        <v>47</v>
      </c>
      <c r="C17" s="9" t="str">
        <f>'1'!C17</f>
        <v>701-B</v>
      </c>
      <c r="D17" s="9" t="str">
        <f>'1'!D17</f>
        <v>IIND</v>
      </c>
      <c r="E17" s="9">
        <v>35</v>
      </c>
      <c r="F17" s="9">
        <v>35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90</v>
      </c>
      <c r="G28" s="17">
        <f>SUM(G14:G27)</f>
        <v>0</v>
      </c>
      <c r="H28" s="18">
        <v>0</v>
      </c>
      <c r="I28" s="17">
        <f t="shared" si="0"/>
        <v>4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81.75</v>
      </c>
      <c r="N28" s="19">
        <f>AVERAGE(N14:N27)</f>
        <v>0.78749999999999998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18" sqref="A18:M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SEP22-ENE23</v>
      </c>
      <c r="M8" s="30"/>
      <c r="N8" s="30"/>
    </row>
    <row r="10" spans="1:14" x14ac:dyDescent="0.25">
      <c r="A10" s="4" t="s">
        <v>8</v>
      </c>
      <c r="B10" s="30" t="str">
        <f>'1'!B10</f>
        <v>MIA. PEDRO JACOME ONOFRE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21" t="str">
        <f>'1'!A14</f>
        <v>Metrologia y Normalización</v>
      </c>
      <c r="B14" s="9"/>
      <c r="C14" s="9" t="str">
        <f>'1'!C14</f>
        <v>301-A</v>
      </c>
      <c r="D14" s="9" t="str">
        <f>'1'!D14</f>
        <v>IIND</v>
      </c>
      <c r="E14" s="9">
        <f>'1'!E14</f>
        <v>20</v>
      </c>
      <c r="F14" s="9">
        <v>22</v>
      </c>
      <c r="G14" s="9"/>
      <c r="H14" s="10">
        <f t="shared" ref="H14:H17" si="0">F14/E14</f>
        <v>1.1000000000000001</v>
      </c>
      <c r="I14" s="9">
        <f t="shared" ref="I14:I28" si="1">(E14-SUM(F14:G14))-K14</f>
        <v>-2</v>
      </c>
      <c r="J14" s="10">
        <f t="shared" ref="J14:J28" si="2">I14/E14</f>
        <v>-0.1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21" t="str">
        <f>'1'!A15</f>
        <v>Logistica y Cadenas de Suministro</v>
      </c>
      <c r="B15" s="9"/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22</v>
      </c>
      <c r="G15" s="9"/>
      <c r="H15" s="10">
        <f t="shared" si="0"/>
        <v>1.5714285714285714</v>
      </c>
      <c r="I15" s="9">
        <f t="shared" si="1"/>
        <v>-8</v>
      </c>
      <c r="J15" s="10">
        <f t="shared" si="2"/>
        <v>-0.5714285714285714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21" t="str">
        <f>'1'!A16</f>
        <v>Logistica y Cadenas de Suministro</v>
      </c>
      <c r="B16" s="9"/>
      <c r="C16" s="9" t="str">
        <f>'1'!C16</f>
        <v>701-B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21" t="str">
        <f>'1'!A17</f>
        <v>Manufactura Sustentable</v>
      </c>
      <c r="B17" s="9"/>
      <c r="C17" s="9" t="str">
        <f>'1'!C17</f>
        <v>701-B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44</v>
      </c>
      <c r="G28" s="17">
        <f>SUM(G14:G27)</f>
        <v>0</v>
      </c>
      <c r="H28" s="18">
        <f>SUM(F28:G28)/E28</f>
        <v>0.55696202531645567</v>
      </c>
      <c r="I28" s="17">
        <f t="shared" si="1"/>
        <v>35</v>
      </c>
      <c r="J28" s="18">
        <f t="shared" si="2"/>
        <v>0.44303797468354428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C24" sqref="C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 t="s">
        <v>29</v>
      </c>
      <c r="C8" s="30"/>
      <c r="D8" s="14" t="s">
        <v>5</v>
      </c>
      <c r="E8" s="20">
        <v>4</v>
      </c>
      <c r="F8"/>
      <c r="G8" s="4" t="s">
        <v>6</v>
      </c>
      <c r="H8" s="20">
        <v>3</v>
      </c>
      <c r="I8" s="36" t="s">
        <v>7</v>
      </c>
      <c r="J8" s="36"/>
      <c r="K8" s="36"/>
      <c r="L8" s="30" t="str">
        <f>'1'!L8</f>
        <v>SEP22-ENE23</v>
      </c>
      <c r="M8" s="30"/>
      <c r="N8" s="30"/>
    </row>
    <row r="10" spans="1:14" x14ac:dyDescent="0.25">
      <c r="A10" s="4" t="s">
        <v>8</v>
      </c>
      <c r="B10" s="30" t="str">
        <f>'1'!B10</f>
        <v>MIA. PEDRO JACOME ONOFRE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9" t="s">
        <v>40</v>
      </c>
      <c r="B14" s="9">
        <v>1</v>
      </c>
      <c r="C14" s="9" t="s">
        <v>41</v>
      </c>
      <c r="D14" s="9" t="str">
        <f>'1'!D14</f>
        <v>IIND</v>
      </c>
      <c r="E14" s="9">
        <v>20</v>
      </c>
      <c r="F14" s="9">
        <v>20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42</v>
      </c>
      <c r="B15" s="9">
        <v>1</v>
      </c>
      <c r="C15" s="9" t="s">
        <v>43</v>
      </c>
      <c r="D15" s="9" t="str">
        <f>'1'!D15</f>
        <v>IIND</v>
      </c>
      <c r="E15" s="9">
        <v>14</v>
      </c>
      <c r="F15" s="9">
        <v>14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">
        <v>42</v>
      </c>
      <c r="B16" s="9">
        <v>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45</v>
      </c>
      <c r="B17" s="9">
        <v>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39</v>
      </c>
      <c r="C33" s="27"/>
      <c r="D33" s="27"/>
      <c r="G33" s="28" t="s">
        <v>38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2022-10-07T03:48:27Z</cp:lastPrinted>
  <dcterms:created xsi:type="dcterms:W3CDTF">2021-11-22T14:45:25Z</dcterms:created>
  <dcterms:modified xsi:type="dcterms:W3CDTF">2022-12-01T20:16:25Z</dcterms:modified>
  <cp:category/>
  <cp:contentStatus/>
</cp:coreProperties>
</file>