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380" windowHeight="8070" tabRatio="500" activeTab="4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" i="5" l="1"/>
  <c r="L14" i="5"/>
  <c r="L15" i="4" l="1"/>
  <c r="A15" i="4"/>
  <c r="L14" i="4"/>
  <c r="A14" i="4"/>
  <c r="L15" i="3" l="1"/>
  <c r="L14" i="3"/>
  <c r="B37" i="6" l="1"/>
  <c r="A35" i="6"/>
  <c r="N28" i="6"/>
  <c r="M28" i="6"/>
  <c r="K28" i="6"/>
  <c r="L28" i="6" s="1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I20" i="1" l="1"/>
  <c r="I21" i="1"/>
  <c r="I22" i="1"/>
  <c r="I23" i="1"/>
  <c r="I18" i="1"/>
  <c r="I19" i="1"/>
  <c r="I24" i="1"/>
  <c r="A35" i="5" l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D17" i="5"/>
  <c r="C17" i="5"/>
  <c r="A17" i="5"/>
  <c r="E16" i="5"/>
  <c r="D16" i="5"/>
  <c r="C16" i="5"/>
  <c r="A16" i="5"/>
  <c r="C15" i="5"/>
  <c r="A15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B10" i="4"/>
  <c r="B37" i="4" s="1"/>
  <c r="L8" i="4"/>
  <c r="H8" i="4"/>
  <c r="E8" i="4"/>
  <c r="A35" i="3"/>
  <c r="N28" i="3"/>
  <c r="M28" i="3"/>
  <c r="K28" i="3"/>
  <c r="G28" i="3"/>
  <c r="F28" i="3"/>
  <c r="A15" i="3"/>
  <c r="E28" i="3"/>
  <c r="A14" i="3"/>
  <c r="B10" i="3"/>
  <c r="B37" i="3" s="1"/>
  <c r="L8" i="3"/>
  <c r="H8" i="3"/>
  <c r="E8" i="3"/>
  <c r="B37" i="1"/>
  <c r="A35" i="1"/>
  <c r="N28" i="1"/>
  <c r="M28" i="1"/>
  <c r="K28" i="1"/>
  <c r="G28" i="1"/>
  <c r="F28" i="1"/>
  <c r="E28" i="1"/>
  <c r="I27" i="1"/>
  <c r="I26" i="1"/>
  <c r="I25" i="1"/>
  <c r="I17" i="1"/>
  <c r="I16" i="1"/>
  <c r="L15" i="1"/>
  <c r="L14" i="1"/>
  <c r="H14" i="5" l="1"/>
  <c r="H15" i="5"/>
  <c r="I28" i="1"/>
  <c r="L28" i="1"/>
  <c r="L28" i="3"/>
  <c r="H28" i="3"/>
  <c r="I28" i="3"/>
  <c r="J28" i="3" s="1"/>
  <c r="I16" i="3"/>
  <c r="I17" i="3"/>
  <c r="I18" i="3"/>
  <c r="I19" i="3"/>
  <c r="E28" i="4"/>
  <c r="L28" i="4" s="1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I17" i="5"/>
  <c r="I18" i="5"/>
  <c r="I19" i="5"/>
  <c r="I20" i="5"/>
  <c r="I21" i="5"/>
  <c r="I22" i="5"/>
  <c r="I23" i="5"/>
  <c r="I24" i="5"/>
  <c r="I25" i="5"/>
  <c r="I26" i="5"/>
  <c r="I27" i="5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<sst xmlns="http://schemas.openxmlformats.org/spreadsheetml/2006/main" count="206" uniqueCount="47">
  <si>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</si>
  <si>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</si>
  <si>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</si>
  <si>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</si>
  <si>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</si>
  <si>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</si>
  <si>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</si>
  <si>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</si>
  <si>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</si>
  <si>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</si>
  <si>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</si>
  <si>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</si>
  <si>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</si>
  <si>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</si>
  <si>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</si>
  <si>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</si>
  <si>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</si>
  <si>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</si>
  <si>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</si>
  <si>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</si>
  <si>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</si>
  <si>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</si>
  <si>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</si>
  <si>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</si>
  <si>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</si>
  <si>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</si>
  <si>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</si>
  <si>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</si>
  <si>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</si>
  <si>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</si>
  <si>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</si>
  <si>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</si>
  <si>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</si>
  <si>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</si>
  <si>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</si>
  <si>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</si>
  <si>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</si>
  <si>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</si>
  <si>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</si>
  <si>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LIC. GUADALUPE ZETINA CRUZ</t>
  </si>
  <si>
    <t>II</t>
  </si>
  <si>
    <t>2°</t>
  </si>
  <si>
    <t>III</t>
  </si>
  <si>
    <t>INFORMATICA</t>
  </si>
  <si>
    <t>IV</t>
  </si>
  <si>
    <t xml:space="preserve"> 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</si>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</sst>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B16" sqref="B1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6</v>
      </c>
      <c r="C8" s="29"/>
      <c r="D8" s="6" t="s">
        <v>7</v>
      </c>
      <c r="E8" s="7">
        <v>2</v>
      </c>
      <c r="G8" s="4" t="s">
        <v>8</v>
      </c>
      <c r="H8" s="7">
        <v>1</v>
      </c>
      <c r="I8" s="30" t="s">
        <v>9</v>
      </c>
      <c r="J8" s="30"/>
      <c r="K8" s="30"/>
      <c r="L8" s="29" t="s">
        <v>10</v>
      </c>
      <c r="M8" s="29"/>
      <c r="N8" s="29"/>
    </row>
    <row r="10" spans="1:14" x14ac:dyDescent="0.25">
      <c r="A10" s="4" t="s">
        <v>11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24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38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21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41</v>
      </c>
      <c r="C8" s="29"/>
      <c r="D8" s="6" t="s">
        <v>7</v>
      </c>
      <c r="E8" s="21">
        <v>2</v>
      </c>
      <c r="G8" s="4" t="s">
        <v>8</v>
      </c>
      <c r="H8" s="21">
        <v>1</v>
      </c>
      <c r="I8" s="30" t="s">
        <v>9</v>
      </c>
      <c r="J8" s="30"/>
      <c r="K8" s="30"/>
      <c r="L8" s="29" t="s">
        <v>10</v>
      </c>
      <c r="M8" s="29"/>
      <c r="N8" s="29"/>
    </row>
    <row r="10" spans="1:14" x14ac:dyDescent="0.25">
      <c r="A10" s="4" t="s">
        <v>11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0" t="s">
        <v>35</v>
      </c>
      <c r="B14" s="11" t="s">
        <v>40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35</v>
      </c>
      <c r="B15" s="11" t="s">
        <v>40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 x14ac:dyDescent="0.3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38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21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29" zoomScale="87" zoomScaleNormal="87" workbookViewId="0">
      <selection activeCell="G37" sqref="G37:J3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>
        <v>3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 t="s">
        <v>42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 t="s">
        <v>42</v>
      </c>
      <c r="C15" s="11" t="s">
        <v>36</v>
      </c>
      <c r="D15" s="11" t="s">
        <v>38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t="15" hidden="1" customHeight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t="15" hidden="1" customHeight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39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C3" zoomScale="73" zoomScaleNormal="73" workbookViewId="0">
      <selection activeCell="K14" sqref="K14:N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43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>
        <v>4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 t="s">
        <v>44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 t="str">
        <f>'1'!A15</f>
        <v>CALCULO DIFERENCIAL</v>
      </c>
      <c r="B15" s="11" t="s">
        <v>44</v>
      </c>
      <c r="C15" s="11" t="s">
        <v>36</v>
      </c>
      <c r="D15" s="11" t="s">
        <v>38</v>
      </c>
      <c r="E15" s="11">
        <v>42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73</v>
      </c>
      <c r="F28" s="16">
        <f>SUM(F14:F27)</f>
        <v>71</v>
      </c>
      <c r="G28" s="16">
        <f>SUM(G14:G27)</f>
        <v>0</v>
      </c>
      <c r="H28" s="17">
        <f>SUM(F28:G28)/E28</f>
        <v>0.9726027397260274</v>
      </c>
      <c r="I28" s="16">
        <f t="shared" ref="I28" si="1">(E28-SUM(F28:G28))-K28</f>
        <v>2</v>
      </c>
      <c r="J28" s="17">
        <f t="shared" ref="J28" si="2">I28/E28</f>
        <v>2.7397260273972601E-2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37" t="str">
        <f>B10</f>
        <v>MTI. ERICK DE JESUS TELLEZ VERA</v>
      </c>
      <c r="C37" s="37"/>
      <c r="D37" s="37"/>
      <c r="E37" s="20"/>
      <c r="F37" s="20"/>
      <c r="G37" s="37" t="s">
        <v>39</v>
      </c>
      <c r="H37" s="37"/>
      <c r="I37" s="37"/>
      <c r="J37" s="3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69" zoomScaleNormal="69" workbookViewId="0">
      <selection activeCell="B16" sqref="B1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710937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9" t="s">
        <v>34</v>
      </c>
      <c r="C8" s="29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30" t="s">
        <v>9</v>
      </c>
      <c r="J8" s="30"/>
      <c r="K8" s="30"/>
      <c r="L8" s="29" t="str">
        <f>'1'!L8</f>
        <v>Sept 2022 - Ene 2023</v>
      </c>
      <c r="M8" s="29"/>
      <c r="N8" s="29"/>
    </row>
    <row r="10" spans="1:14" x14ac:dyDescent="0.25">
      <c r="A10" s="4" t="s">
        <v>11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12</v>
      </c>
      <c r="B12" s="32" t="s">
        <v>13</v>
      </c>
      <c r="C12" s="32" t="s">
        <v>14</v>
      </c>
      <c r="D12" s="33" t="s">
        <v>15</v>
      </c>
      <c r="E12" s="33" t="s">
        <v>16</v>
      </c>
      <c r="F12" s="33" t="s">
        <v>17</v>
      </c>
      <c r="G12" s="33"/>
      <c r="H12" s="33" t="s">
        <v>18</v>
      </c>
      <c r="I12" s="33" t="s">
        <v>19</v>
      </c>
      <c r="J12" s="33" t="s">
        <v>20</v>
      </c>
      <c r="K12" s="33" t="s">
        <v>21</v>
      </c>
      <c r="L12" s="33" t="s">
        <v>22</v>
      </c>
      <c r="M12" s="33" t="s">
        <v>23</v>
      </c>
      <c r="N12" s="24" t="s">
        <v>24</v>
      </c>
    </row>
    <row r="13" spans="1:14" x14ac:dyDescent="0.25">
      <c r="A13" s="31"/>
      <c r="B13" s="32"/>
      <c r="C13" s="32"/>
      <c r="D13" s="33"/>
      <c r="E13" s="33"/>
      <c r="F13" s="9" t="s">
        <v>25</v>
      </c>
      <c r="G13" s="9" t="s">
        <v>26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 t="s">
        <v>46</v>
      </c>
      <c r="C14" s="11" t="str">
        <f>'1'!C14</f>
        <v>110A</v>
      </c>
      <c r="D14" s="11" t="s">
        <v>28</v>
      </c>
      <c r="E14" s="11">
        <v>31</v>
      </c>
      <c r="F14" s="11">
        <v>31</v>
      </c>
      <c r="G14" s="11"/>
      <c r="H14" s="12">
        <f t="shared" ref="H14:H15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>
        <v>0</v>
      </c>
      <c r="L14" s="12">
        <f t="shared" ref="L14:L15" si="3">K14/E14</f>
        <v>0</v>
      </c>
      <c r="M14" s="11">
        <v>75</v>
      </c>
      <c r="N14" s="13" t="s">
        <v>46</v>
      </c>
    </row>
    <row r="15" spans="1:14" s="14" customFormat="1" ht="12.75" x14ac:dyDescent="0.2">
      <c r="A15" s="11" t="str">
        <f>'1'!A15</f>
        <v>CALCULO DIFERENCIAL</v>
      </c>
      <c r="B15" s="11" t="s">
        <v>46</v>
      </c>
      <c r="C15" s="11" t="str">
        <f>'1'!C15</f>
        <v>107A</v>
      </c>
      <c r="D15" s="11" t="s">
        <v>38</v>
      </c>
      <c r="E15" s="11">
        <v>42</v>
      </c>
      <c r="F15" s="11">
        <v>37</v>
      </c>
      <c r="G15" s="11" t="s">
        <v>45</v>
      </c>
      <c r="H15" s="12">
        <f t="shared" si="0"/>
        <v>0.88095238095238093</v>
      </c>
      <c r="I15" s="11">
        <f t="shared" si="1"/>
        <v>5</v>
      </c>
      <c r="J15" s="12">
        <f t="shared" si="2"/>
        <v>0.11904761904761904</v>
      </c>
      <c r="K15" s="11">
        <v>0</v>
      </c>
      <c r="L15" s="12">
        <f t="shared" si="3"/>
        <v>0</v>
      </c>
      <c r="M15" s="11">
        <v>84</v>
      </c>
      <c r="N15" s="13">
        <v>0.57999999999999996</v>
      </c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/>
      <c r="I16" s="11">
        <f t="shared" si="1"/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73</v>
      </c>
      <c r="F28" s="16">
        <f>SUM(F14:F27)</f>
        <v>68</v>
      </c>
      <c r="G28" s="16">
        <f>SUM(G14:G27)</f>
        <v>0</v>
      </c>
      <c r="H28" s="17">
        <f>SUM(F28:G28)/E28</f>
        <v>0.93150684931506844</v>
      </c>
      <c r="I28" s="16">
        <f t="shared" si="1"/>
        <v>5</v>
      </c>
      <c r="J28" s="17">
        <f t="shared" si="2"/>
        <v>6.8493150684931503E-2</v>
      </c>
      <c r="K28" s="16">
        <f>SUM(K14:K27)</f>
        <v>0</v>
      </c>
      <c r="L28" s="17">
        <f t="shared" ref="L28" si="4">K28/E28</f>
        <v>0</v>
      </c>
      <c r="M28" s="16">
        <f>AVERAGE(M14:M27)</f>
        <v>79.5</v>
      </c>
      <c r="N28" s="18">
        <f>AVERAGE(N14:N27)</f>
        <v>0.57999999999999996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37" t="s">
        <v>39</v>
      </c>
      <c r="H37" s="37"/>
      <c r="I37" s="37"/>
      <c r="J37" s="3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2023-01-23T23:39:00Z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