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AGO 2022 - ENE 2023\REPORTES\REPORTE 3\"/>
    </mc:Choice>
  </mc:AlternateContent>
  <bookViews>
    <workbookView xWindow="0" yWindow="0" windowWidth="4620" windowHeight="5895" activeTab="2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23" l="1"/>
  <c r="B37" i="23"/>
  <c r="G37" i="22" l="1"/>
  <c r="E6" i="22" l="1"/>
  <c r="K28" i="10" l="1"/>
  <c r="L28" i="10" s="1"/>
  <c r="L19" i="10"/>
  <c r="L18" i="10"/>
  <c r="L17" i="10"/>
  <c r="L16" i="10"/>
  <c r="L15" i="10"/>
  <c r="L14" i="10"/>
  <c r="I19" i="10" l="1"/>
  <c r="I18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F28" i="23"/>
  <c r="E19" i="23"/>
  <c r="I19" i="23" s="1"/>
  <c r="D19" i="23"/>
  <c r="C19" i="23"/>
  <c r="A19" i="23"/>
  <c r="E18" i="23"/>
  <c r="I18" i="23" s="1"/>
  <c r="D18" i="23"/>
  <c r="C18" i="23"/>
  <c r="A18" i="23"/>
  <c r="E17" i="23"/>
  <c r="I17" i="23" s="1"/>
  <c r="D17" i="23"/>
  <c r="C17" i="23"/>
  <c r="A17" i="23"/>
  <c r="E16" i="23"/>
  <c r="I16" i="23" s="1"/>
  <c r="D16" i="23"/>
  <c r="C16" i="23"/>
  <c r="A16" i="23"/>
  <c r="E15" i="23"/>
  <c r="I15" i="23" s="1"/>
  <c r="D15" i="23"/>
  <c r="C15" i="23"/>
  <c r="A15" i="23"/>
  <c r="E14" i="23"/>
  <c r="I14" i="23" s="1"/>
  <c r="D14" i="23"/>
  <c r="C14" i="23"/>
  <c r="A14" i="23"/>
  <c r="B10" i="23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E18" i="22"/>
  <c r="L18" i="22" s="1"/>
  <c r="A19" i="22"/>
  <c r="C19" i="22"/>
  <c r="D19" i="22"/>
  <c r="E19" i="22"/>
  <c r="I19" i="22" s="1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L17" i="22"/>
  <c r="I15" i="22"/>
  <c r="B37" i="10"/>
  <c r="N28" i="10"/>
  <c r="M28" i="10"/>
  <c r="F28" i="10"/>
  <c r="E28" i="10"/>
  <c r="I17" i="10"/>
  <c r="I16" i="10"/>
  <c r="I15" i="10"/>
  <c r="I14" i="10"/>
  <c r="I16" i="22" l="1"/>
  <c r="L16" i="22"/>
  <c r="I14" i="22"/>
  <c r="I17" i="22"/>
  <c r="L19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E28" i="23"/>
  <c r="I18" i="22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L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<sst xmlns="http://schemas.openxmlformats.org/spreadsheetml/2006/main" count="197" uniqueCount="46">
  <si>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</si>
  <si>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</si>
  <si>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</si>
  <si>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</si>
  <si>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</si>
  <si>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</si>
  <si>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</si>
  <si>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</si>
  <si>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</si>
  <si>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</si>
  <si>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</si>
  <si>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</si>
  <si>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</si>
  <si>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</si>
  <si>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</si>
  <si>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</si>
  <si>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</si>
  <si>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</si>
  <si>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</si>
  <si>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</si>
  <si>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</si>
  <si>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</si>
  <si>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</si>
  <si>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</si>
  <si>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</si>
  <si>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</si>
  <si>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</si>
  <si>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</si>
  <si>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</si>
  <si>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</si>
  <si>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</si>
  <si>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Sep 2022-Ene 2023</t>
  </si>
  <si>
    <t xml:space="preserve">TERMODINAMICA </t>
  </si>
  <si>
    <t>CALCULO VECTORIAL</t>
  </si>
  <si>
    <t>ECUACIONES DIFERENCIALES</t>
  </si>
  <si>
    <t>302A</t>
  </si>
  <si>
    <t>302B</t>
  </si>
  <si>
    <t>402U</t>
  </si>
  <si>
    <t>ING. ALEJANDRO OLIVERIO COPETE PAXTIAN</t>
  </si>
  <si>
    <t>M.I.I. ESTEBAN DOMINGUEZ FISCAL</t>
  </si>
  <si>
    <t>IEME</t>
  </si>
  <si>
    <t>S/E</t>
  </si>
  <si>
    <t>311A</t>
  </si>
  <si>
    <t>IMCT</t>
  </si>
  <si>
    <t>EN ELECTROMECANICA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</si>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</sst>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8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9" zoomScale="85" zoomScaleNormal="85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x14ac:dyDescent="0.2">
      <c r="A6" s="43" t="s">
        <v>2</v>
      </c>
      <c r="B6" s="43"/>
      <c r="C6" s="43"/>
      <c r="D6" s="43"/>
      <c r="E6" s="44" t="s">
        <v>44</v>
      </c>
      <c r="F6" s="44"/>
      <c r="G6" s="44"/>
      <c r="H6" s="44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4" t="s">
        <v>4</v>
      </c>
      <c r="C8" s="34"/>
      <c r="D8" s="14" t="s">
        <v>5</v>
      </c>
      <c r="E8" s="5">
        <v>4</v>
      </c>
      <c r="G8" s="4" t="s">
        <v>6</v>
      </c>
      <c r="H8" s="5">
        <v>3</v>
      </c>
      <c r="I8" s="40" t="s">
        <v>7</v>
      </c>
      <c r="J8" s="40"/>
      <c r="K8" s="40"/>
      <c r="L8" s="34" t="s">
        <v>31</v>
      </c>
      <c r="M8" s="34"/>
      <c r="N8" s="34"/>
    </row>
    <row r="10" spans="1:14" x14ac:dyDescent="0.2">
      <c r="A10" s="4" t="s">
        <v>8</v>
      </c>
      <c r="B10" s="34" t="s">
        <v>38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8" t="s">
        <v>10</v>
      </c>
      <c r="C12" s="38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5" t="s">
        <v>21</v>
      </c>
    </row>
    <row r="13" spans="1:14" x14ac:dyDescent="0.2">
      <c r="A13" s="42"/>
      <c r="B13" s="39"/>
      <c r="C13" s="39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6"/>
    </row>
    <row r="14" spans="1:14" s="11" customFormat="1" x14ac:dyDescent="0.2">
      <c r="A14" s="23" t="s">
        <v>33</v>
      </c>
      <c r="B14" s="9" t="s">
        <v>21</v>
      </c>
      <c r="C14" s="9" t="s">
        <v>36</v>
      </c>
      <c r="D14" s="9" t="s">
        <v>40</v>
      </c>
      <c r="E14" s="9">
        <v>21</v>
      </c>
      <c r="F14" s="9">
        <v>15</v>
      </c>
      <c r="G14" s="9"/>
      <c r="H14" s="24"/>
      <c r="I14" s="9">
        <f t="shared" ref="I14:I19" si="0">(E14-SUM(F14:G14))-K14</f>
        <v>6</v>
      </c>
      <c r="J14" s="10"/>
      <c r="K14" s="9">
        <v>0</v>
      </c>
      <c r="L14" s="10">
        <f t="shared" ref="L14:L19" si="1">K14/E14</f>
        <v>0</v>
      </c>
      <c r="M14" s="9">
        <v>63.29</v>
      </c>
      <c r="N14" s="15">
        <v>0.71430000000000005</v>
      </c>
    </row>
    <row r="15" spans="1:14" s="11" customFormat="1" x14ac:dyDescent="0.2">
      <c r="A15" s="23" t="s">
        <v>32</v>
      </c>
      <c r="B15" s="9" t="s">
        <v>21</v>
      </c>
      <c r="C15" s="9" t="s">
        <v>36</v>
      </c>
      <c r="D15" s="9" t="s">
        <v>40</v>
      </c>
      <c r="E15" s="9">
        <v>20</v>
      </c>
      <c r="F15" s="9">
        <v>17</v>
      </c>
      <c r="G15" s="9"/>
      <c r="H15" s="24"/>
      <c r="I15" s="9">
        <f t="shared" si="0"/>
        <v>3</v>
      </c>
      <c r="J15" s="10"/>
      <c r="K15" s="9">
        <v>0</v>
      </c>
      <c r="L15" s="10">
        <f t="shared" si="1"/>
        <v>0</v>
      </c>
      <c r="M15" s="9">
        <v>73.7</v>
      </c>
      <c r="N15" s="15">
        <v>0.8</v>
      </c>
    </row>
    <row r="16" spans="1:14" s="11" customFormat="1" x14ac:dyDescent="0.2">
      <c r="A16" s="23" t="s">
        <v>34</v>
      </c>
      <c r="B16" s="9" t="s">
        <v>21</v>
      </c>
      <c r="C16" s="9" t="s">
        <v>37</v>
      </c>
      <c r="D16" s="9" t="s">
        <v>40</v>
      </c>
      <c r="E16" s="9">
        <v>10</v>
      </c>
      <c r="F16" s="9">
        <v>8</v>
      </c>
      <c r="G16" s="9"/>
      <c r="H16" s="24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73.2</v>
      </c>
      <c r="N16" s="15">
        <v>0.8</v>
      </c>
    </row>
    <row r="17" spans="1:14" s="11" customFormat="1" x14ac:dyDescent="0.2">
      <c r="A17" s="23" t="s">
        <v>33</v>
      </c>
      <c r="B17" s="9" t="s">
        <v>21</v>
      </c>
      <c r="C17" s="9" t="s">
        <v>35</v>
      </c>
      <c r="D17" s="9" t="s">
        <v>40</v>
      </c>
      <c r="E17" s="9">
        <v>35</v>
      </c>
      <c r="F17" s="9">
        <v>33</v>
      </c>
      <c r="G17" s="9"/>
      <c r="H17" s="24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88.6</v>
      </c>
      <c r="N17" s="15">
        <v>0.8</v>
      </c>
    </row>
    <row r="18" spans="1:14" s="11" customFormat="1" x14ac:dyDescent="0.2">
      <c r="A18" s="23" t="s">
        <v>33</v>
      </c>
      <c r="B18" s="9" t="s">
        <v>41</v>
      </c>
      <c r="C18" s="9" t="s">
        <v>42</v>
      </c>
      <c r="D18" s="9" t="s">
        <v>43</v>
      </c>
      <c r="E18" s="9">
        <v>19</v>
      </c>
      <c r="F18" s="9">
        <v>0</v>
      </c>
      <c r="G18" s="9"/>
      <c r="H18" s="10"/>
      <c r="I18" s="9">
        <f t="shared" si="0"/>
        <v>19</v>
      </c>
      <c r="J18" s="10"/>
      <c r="K18" s="9">
        <v>0</v>
      </c>
      <c r="L18" s="10">
        <f t="shared" si="1"/>
        <v>0</v>
      </c>
      <c r="M18" s="9"/>
      <c r="N18" s="15"/>
    </row>
    <row r="19" spans="1:14" s="11" customFormat="1" x14ac:dyDescent="0.2">
      <c r="A19" s="23" t="s">
        <v>32</v>
      </c>
      <c r="B19" s="9" t="s">
        <v>41</v>
      </c>
      <c r="C19" s="9" t="s">
        <v>35</v>
      </c>
      <c r="D19" s="9" t="s">
        <v>40</v>
      </c>
      <c r="E19" s="9">
        <v>32</v>
      </c>
      <c r="F19" s="9">
        <v>0</v>
      </c>
      <c r="G19" s="9"/>
      <c r="H19" s="10"/>
      <c r="I19" s="9">
        <f t="shared" si="0"/>
        <v>32</v>
      </c>
      <c r="J19" s="10"/>
      <c r="K19" s="9">
        <v>0</v>
      </c>
      <c r="L19" s="10">
        <f t="shared" si="1"/>
        <v>0</v>
      </c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73</v>
      </c>
      <c r="G28" s="17"/>
      <c r="H28" s="18"/>
      <c r="I28" s="17">
        <f t="shared" ref="I28" si="2">(E28-SUM(F28:G28))-K28</f>
        <v>64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74.697499999999991</v>
      </c>
      <c r="N28" s="19">
        <f>AVERAGE(N14:N27)</f>
        <v>0.77857500000000002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1" x14ac:dyDescent="0.2">
      <c r="B33" s="31" t="s">
        <v>27</v>
      </c>
      <c r="C33" s="31"/>
      <c r="D33" s="31"/>
      <c r="G33" s="32" t="s">
        <v>28</v>
      </c>
      <c r="H33" s="32"/>
      <c r="I33" s="32"/>
      <c r="J33" s="32"/>
    </row>
    <row r="34" spans="1:11" ht="62.25" customHeight="1" x14ac:dyDescent="0.2">
      <c r="B34" s="33"/>
      <c r="C34" s="33"/>
      <c r="D34" s="33"/>
      <c r="E34" s="22"/>
      <c r="G34" s="34"/>
      <c r="H34" s="34"/>
      <c r="I34" s="34"/>
      <c r="J34" s="34"/>
      <c r="K34" s="22"/>
    </row>
    <row r="35" spans="1:11" hidden="1" x14ac:dyDescent="0.2">
      <c r="A35" s="28" t="e">
        <v>#REF!</v>
      </c>
      <c r="B35" s="28"/>
      <c r="C35" s="6"/>
      <c r="E35" s="28"/>
      <c r="F35" s="28"/>
      <c r="G35" s="28"/>
      <c r="H35" s="28"/>
    </row>
    <row r="36" spans="1:11" hidden="1" x14ac:dyDescent="0.2"/>
    <row r="37" spans="1:11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">
        <v>39</v>
      </c>
      <c r="H37" s="21"/>
      <c r="I37" s="21"/>
      <c r="J37" s="21"/>
    </row>
  </sheetData>
  <mergeCells count="29">
    <mergeCell ref="A3:N3"/>
    <mergeCell ref="A5:N5"/>
    <mergeCell ref="A6:D6"/>
    <mergeCell ref="E6:H6"/>
    <mergeCell ref="B1:N1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5:B35"/>
    <mergeCell ref="E35:H35"/>
    <mergeCell ref="K12:K13"/>
    <mergeCell ref="L12:L13"/>
    <mergeCell ref="B33:D33"/>
    <mergeCell ref="G33:J33"/>
    <mergeCell ref="B34:D34"/>
    <mergeCell ref="G34:J34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9" zoomScale="90" zoomScaleNormal="90" zoomScaleSheetLayoutView="100" workbookViewId="0">
      <selection activeCell="L32" sqref="L3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x14ac:dyDescent="0.2">
      <c r="A6" s="43" t="s">
        <v>2</v>
      </c>
      <c r="B6" s="43"/>
      <c r="C6" s="43"/>
      <c r="D6" s="43"/>
      <c r="E6" s="44" t="str">
        <f>'1'!E6:H6</f>
        <v>EN ELECTROMECANICA</v>
      </c>
      <c r="F6" s="44"/>
      <c r="G6" s="44"/>
      <c r="H6" s="44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4">
        <v>2</v>
      </c>
      <c r="C8" s="34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34" t="str">
        <f>'1'!L8</f>
        <v>Sep 2022-Ene 2023</v>
      </c>
      <c r="M8" s="34"/>
      <c r="N8" s="34"/>
    </row>
    <row r="10" spans="1:14" x14ac:dyDescent="0.2">
      <c r="A10" s="4" t="s">
        <v>8</v>
      </c>
      <c r="B10" s="34" t="str">
        <f>'1'!B10</f>
        <v>ING. ALEJANDRO OLIVERIO COPETE PAXTIAN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8" t="s">
        <v>10</v>
      </c>
      <c r="C12" s="38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5" t="s">
        <v>21</v>
      </c>
    </row>
    <row r="13" spans="1:14" x14ac:dyDescent="0.2">
      <c r="A13" s="42"/>
      <c r="B13" s="39"/>
      <c r="C13" s="39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6"/>
    </row>
    <row r="14" spans="1:14" s="11" customFormat="1" x14ac:dyDescent="0.2">
      <c r="A14" s="9" t="str">
        <f>'1'!A14</f>
        <v>CALCULO VECTORIAL</v>
      </c>
      <c r="B14" s="9" t="s">
        <v>41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/>
      <c r="I14" s="9">
        <f t="shared" ref="I14:I28" si="0">(E14-SUM(F14:G14))-K14</f>
        <v>21</v>
      </c>
      <c r="J14" s="10"/>
      <c r="K14" s="9">
        <v>0</v>
      </c>
      <c r="L14" s="10">
        <f t="shared" ref="L14:L28" si="1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 t="s">
        <v>41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/>
      <c r="I15" s="9">
        <f t="shared" si="0"/>
        <v>20</v>
      </c>
      <c r="J15" s="10"/>
      <c r="K15" s="9">
        <v>0</v>
      </c>
      <c r="L15" s="10">
        <f t="shared" si="1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 t="s">
        <v>41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/>
      <c r="I16" s="9">
        <f t="shared" si="0"/>
        <v>10</v>
      </c>
      <c r="J16" s="10"/>
      <c r="K16" s="9">
        <v>0</v>
      </c>
      <c r="L16" s="10">
        <f t="shared" si="1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 t="s">
        <v>41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/>
      <c r="I17" s="9">
        <f t="shared" si="0"/>
        <v>35</v>
      </c>
      <c r="J17" s="10"/>
      <c r="K17" s="9">
        <v>0</v>
      </c>
      <c r="L17" s="10">
        <f t="shared" si="1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 t="s">
        <v>21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19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94.7</v>
      </c>
      <c r="N18" s="15">
        <v>0.78939999999999999</v>
      </c>
    </row>
    <row r="19" spans="1:14" s="11" customFormat="1" x14ac:dyDescent="0.2">
      <c r="A19" s="9" t="str">
        <f>'1'!A19</f>
        <v xml:space="preserve">TERMODINAMICA </v>
      </c>
      <c r="B19" s="9" t="s">
        <v>21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29</v>
      </c>
      <c r="G19" s="9"/>
      <c r="H19" s="10"/>
      <c r="I19" s="9">
        <f t="shared" si="0"/>
        <v>3</v>
      </c>
      <c r="J19" s="10"/>
      <c r="K19" s="9">
        <v>0</v>
      </c>
      <c r="L19" s="10">
        <f t="shared" si="1"/>
        <v>0</v>
      </c>
      <c r="M19" s="9">
        <v>86.2</v>
      </c>
      <c r="N19" s="15">
        <v>0.84379999999999999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48</v>
      </c>
      <c r="G28" s="17"/>
      <c r="H28" s="18"/>
      <c r="I28" s="17">
        <f t="shared" si="0"/>
        <v>89</v>
      </c>
      <c r="J28" s="18"/>
      <c r="K28" s="17">
        <f>SUM(K14:K27)</f>
        <v>0</v>
      </c>
      <c r="L28" s="18">
        <f t="shared" si="1"/>
        <v>0</v>
      </c>
      <c r="M28" s="17">
        <f>AVERAGE(M14:M27)</f>
        <v>90.45</v>
      </c>
      <c r="N28" s="19">
        <f>AVERAGE(N14:N27)</f>
        <v>0.81659999999999999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31" t="s">
        <v>27</v>
      </c>
      <c r="C33" s="31"/>
      <c r="D33" s="31"/>
      <c r="G33" s="32" t="s">
        <v>28</v>
      </c>
      <c r="H33" s="32"/>
      <c r="I33" s="32"/>
      <c r="J33" s="32"/>
    </row>
    <row r="34" spans="1:10" ht="62.25" customHeight="1" x14ac:dyDescent="0.2">
      <c r="B34" s="33"/>
      <c r="C34" s="33"/>
      <c r="D34" s="33"/>
      <c r="E34" s="22"/>
      <c r="G34" s="34"/>
      <c r="H34" s="34"/>
      <c r="I34" s="34"/>
      <c r="J34" s="34"/>
    </row>
    <row r="35" spans="1:10" hidden="1" x14ac:dyDescent="0.2">
      <c r="A35" s="28" t="e">
        <v>#REF!</v>
      </c>
      <c r="B35" s="28"/>
      <c r="C35" s="6"/>
      <c r="E35" s="28"/>
      <c r="F35" s="28"/>
      <c r="G35" s="28"/>
      <c r="H35" s="28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5"/>
      <c r="D37" s="25"/>
      <c r="E37" s="13"/>
      <c r="F37" s="13"/>
      <c r="G37" s="21" t="str">
        <f>'1'!G37</f>
        <v>M.I.I. ESTEBAN DOMINGUEZ FISCAL</v>
      </c>
      <c r="H37" s="26"/>
      <c r="I37" s="26"/>
      <c r="J37" s="26"/>
    </row>
  </sheetData>
  <mergeCells count="29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11" zoomScaleNormal="100" zoomScaleSheetLayoutView="100" workbookViewId="0">
      <selection activeCell="L21" sqref="L21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x14ac:dyDescent="0.2">
      <c r="A6" s="43" t="s">
        <v>2</v>
      </c>
      <c r="B6" s="43"/>
      <c r="C6" s="43"/>
      <c r="D6" s="43"/>
      <c r="E6" s="44"/>
      <c r="F6" s="44"/>
      <c r="G6" s="44"/>
      <c r="H6" s="44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4">
        <v>3</v>
      </c>
      <c r="C8" s="34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34" t="str">
        <f>'1'!L8</f>
        <v>Sep 2022-Ene 2023</v>
      </c>
      <c r="M8" s="34"/>
      <c r="N8" s="34"/>
    </row>
    <row r="10" spans="1:14" x14ac:dyDescent="0.2">
      <c r="A10" s="4" t="s">
        <v>8</v>
      </c>
      <c r="B10" s="34" t="str">
        <f>'1'!B10</f>
        <v>ING. ALEJANDRO OLIVERIO COPETE PAXTIAN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8" t="s">
        <v>10</v>
      </c>
      <c r="C12" s="38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5" t="s">
        <v>21</v>
      </c>
    </row>
    <row r="13" spans="1:14" x14ac:dyDescent="0.2">
      <c r="A13" s="42"/>
      <c r="B13" s="39"/>
      <c r="C13" s="39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6"/>
    </row>
    <row r="14" spans="1:14" s="11" customFormat="1" x14ac:dyDescent="0.2">
      <c r="A14" s="9" t="str">
        <f>'1'!A14</f>
        <v>CALCULO VECTORIAL</v>
      </c>
      <c r="B14" s="9" t="s">
        <v>45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>
        <v>15</v>
      </c>
      <c r="G14" s="9"/>
      <c r="H14" s="10"/>
      <c r="I14" s="9">
        <f t="shared" ref="I14:I28" si="0">(E14-SUM(F14:G14))-K14</f>
        <v>6</v>
      </c>
      <c r="J14" s="10"/>
      <c r="K14" s="9">
        <v>0</v>
      </c>
      <c r="L14" s="10">
        <f t="shared" ref="L14:L28" si="1">K14/E14</f>
        <v>0</v>
      </c>
      <c r="M14" s="9">
        <v>60.47</v>
      </c>
      <c r="N14" s="15">
        <v>0.76190000000000002</v>
      </c>
    </row>
    <row r="15" spans="1:14" s="11" customFormat="1" x14ac:dyDescent="0.2">
      <c r="A15" s="9" t="str">
        <f>'1'!A15</f>
        <v xml:space="preserve">TERMODINAMICA </v>
      </c>
      <c r="B15" s="9" t="s">
        <v>45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>
        <v>16</v>
      </c>
      <c r="G15" s="9"/>
      <c r="H15" s="10"/>
      <c r="I15" s="9">
        <f t="shared" si="0"/>
        <v>4</v>
      </c>
      <c r="J15" s="10"/>
      <c r="K15" s="9">
        <v>0</v>
      </c>
      <c r="L15" s="10">
        <f t="shared" si="1"/>
        <v>0</v>
      </c>
      <c r="M15" s="9">
        <v>70.2</v>
      </c>
      <c r="N15" s="15">
        <v>0.8</v>
      </c>
    </row>
    <row r="16" spans="1:14" s="11" customFormat="1" x14ac:dyDescent="0.2">
      <c r="A16" s="9" t="str">
        <f>'1'!A16</f>
        <v>ECUACIONES DIFERENCIALES</v>
      </c>
      <c r="B16" s="9" t="s">
        <v>45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>
        <v>8</v>
      </c>
      <c r="G16" s="9"/>
      <c r="H16" s="10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65.400000000000006</v>
      </c>
      <c r="N16" s="15">
        <v>0.7</v>
      </c>
    </row>
    <row r="17" spans="1:14" s="11" customFormat="1" x14ac:dyDescent="0.2">
      <c r="A17" s="9" t="str">
        <f>'1'!A17</f>
        <v>CALCULO VECTORIAL</v>
      </c>
      <c r="B17" s="9" t="s">
        <v>45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>
        <v>30</v>
      </c>
      <c r="G17" s="9"/>
      <c r="H17" s="10"/>
      <c r="I17" s="9">
        <f t="shared" si="0"/>
        <v>5</v>
      </c>
      <c r="J17" s="10"/>
      <c r="K17" s="9">
        <v>0</v>
      </c>
      <c r="L17" s="10">
        <f t="shared" si="1"/>
        <v>0</v>
      </c>
      <c r="M17" s="9">
        <v>81.91</v>
      </c>
      <c r="N17" s="15">
        <v>0.8</v>
      </c>
    </row>
    <row r="18" spans="1:14" s="11" customFormat="1" x14ac:dyDescent="0.2">
      <c r="A18" s="9" t="str">
        <f>'1'!A18</f>
        <v>CALCULO VECTORIAL</v>
      </c>
      <c r="B18" s="9" t="s">
        <v>45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17</v>
      </c>
      <c r="G18" s="9"/>
      <c r="H18" s="10"/>
      <c r="I18" s="9">
        <f t="shared" si="0"/>
        <v>2</v>
      </c>
      <c r="J18" s="10"/>
      <c r="K18" s="9">
        <v>0</v>
      </c>
      <c r="L18" s="10">
        <f t="shared" si="1"/>
        <v>0</v>
      </c>
      <c r="M18" s="9">
        <v>87.26</v>
      </c>
      <c r="N18" s="15">
        <v>0.89470000000000005</v>
      </c>
    </row>
    <row r="19" spans="1:14" s="11" customFormat="1" x14ac:dyDescent="0.2">
      <c r="A19" s="9" t="str">
        <f>'1'!A19</f>
        <v xml:space="preserve">TERMODINAMICA </v>
      </c>
      <c r="B19" s="9" t="s">
        <v>45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28</v>
      </c>
      <c r="G19" s="9"/>
      <c r="H19" s="10"/>
      <c r="I19" s="9">
        <f t="shared" si="0"/>
        <v>4</v>
      </c>
      <c r="J19" s="10"/>
      <c r="K19" s="9">
        <v>0</v>
      </c>
      <c r="L19" s="10">
        <f t="shared" si="1"/>
        <v>0</v>
      </c>
      <c r="M19" s="9">
        <v>83.375</v>
      </c>
      <c r="N19" s="15">
        <v>0.84375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114</v>
      </c>
      <c r="G28" s="17"/>
      <c r="H28" s="18"/>
      <c r="I28" s="17">
        <f t="shared" si="0"/>
        <v>23</v>
      </c>
      <c r="J28" s="18"/>
      <c r="K28" s="17">
        <f>SUM(K14:K27)</f>
        <v>0</v>
      </c>
      <c r="L28" s="18">
        <f t="shared" si="1"/>
        <v>0</v>
      </c>
      <c r="M28" s="17">
        <f>AVERAGE(M14:M27)</f>
        <v>74.769166666666663</v>
      </c>
      <c r="N28" s="19">
        <f>AVERAGE(N14:N27)</f>
        <v>0.80005833333333332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31" t="s">
        <v>27</v>
      </c>
      <c r="C33" s="31"/>
      <c r="D33" s="31"/>
      <c r="G33" s="32" t="s">
        <v>28</v>
      </c>
      <c r="H33" s="32"/>
      <c r="I33" s="32"/>
      <c r="J33" s="32"/>
    </row>
    <row r="34" spans="1:10" ht="62.25" customHeight="1" x14ac:dyDescent="0.2">
      <c r="B34" s="33"/>
      <c r="C34" s="33"/>
      <c r="D34" s="33"/>
      <c r="E34" s="22"/>
      <c r="G34" s="34"/>
      <c r="H34" s="34"/>
      <c r="I34" s="34"/>
      <c r="J34" s="34"/>
    </row>
    <row r="35" spans="1:10" hidden="1" x14ac:dyDescent="0.2">
      <c r="A35" s="28" t="e">
        <v>#REF!</v>
      </c>
      <c r="B35" s="28"/>
      <c r="C35" s="6"/>
      <c r="E35" s="28"/>
      <c r="F35" s="28"/>
      <c r="G35" s="28"/>
      <c r="H35" s="28"/>
    </row>
    <row r="36" spans="1:10" hidden="1" x14ac:dyDescent="0.2"/>
    <row r="37" spans="1:10" ht="45" customHeight="1" x14ac:dyDescent="0.2">
      <c r="B37" s="21" t="str">
        <f>'2'!B37</f>
        <v>ING. ALEJANDRO OLIVERIO COPETE PAXTIAN</v>
      </c>
      <c r="C37" s="27"/>
      <c r="D37" s="27"/>
      <c r="E37" s="13"/>
      <c r="F37" s="13"/>
      <c r="G37" s="21" t="str">
        <f>'2'!G37</f>
        <v>M.I.I. ESTEBAN DOMINGUEZ FISCAL</v>
      </c>
      <c r="H37" s="27"/>
      <c r="I37" s="27"/>
      <c r="J37" s="27"/>
    </row>
  </sheetData>
  <mergeCells count="29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M12:M13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0"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x14ac:dyDescent="0.2">
      <c r="A6" s="43" t="s">
        <v>2</v>
      </c>
      <c r="B6" s="43"/>
      <c r="C6" s="43"/>
      <c r="D6" s="43"/>
      <c r="E6" s="44"/>
      <c r="F6" s="44"/>
      <c r="G6" s="44"/>
      <c r="H6" s="44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4">
        <v>4</v>
      </c>
      <c r="C8" s="34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34" t="str">
        <f>'1'!L8</f>
        <v>Sep 2022-Ene 2023</v>
      </c>
      <c r="M8" s="34"/>
      <c r="N8" s="34"/>
    </row>
    <row r="10" spans="1:14" x14ac:dyDescent="0.2">
      <c r="A10" s="4" t="s">
        <v>8</v>
      </c>
      <c r="B10" s="34" t="str">
        <f>'1'!B10</f>
        <v>ING. ALEJANDRO OLIVERIO COPETE PAXTIAN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8" t="s">
        <v>10</v>
      </c>
      <c r="C12" s="38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5" t="s">
        <v>21</v>
      </c>
    </row>
    <row r="13" spans="1:14" x14ac:dyDescent="0.2">
      <c r="A13" s="42"/>
      <c r="B13" s="39"/>
      <c r="C13" s="39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6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31" t="s">
        <v>27</v>
      </c>
      <c r="C33" s="31"/>
      <c r="D33" s="31"/>
      <c r="G33" s="32" t="s">
        <v>28</v>
      </c>
      <c r="H33" s="32"/>
      <c r="I33" s="32"/>
      <c r="J33" s="32"/>
    </row>
    <row r="34" spans="1:10" ht="62.25" customHeight="1" x14ac:dyDescent="0.2">
      <c r="B34" s="33"/>
      <c r="C34" s="33"/>
      <c r="D34" s="33"/>
      <c r="G34" s="34"/>
      <c r="H34" s="34"/>
      <c r="I34" s="34"/>
      <c r="J34" s="34"/>
    </row>
    <row r="35" spans="1:10" hidden="1" x14ac:dyDescent="0.2">
      <c r="A35" s="28" t="e">
        <v>#REF!</v>
      </c>
      <c r="B35" s="28"/>
      <c r="C35" s="6"/>
      <c r="E35" s="28"/>
      <c r="F35" s="28"/>
      <c r="G35" s="28"/>
      <c r="H35" s="28"/>
    </row>
    <row r="36" spans="1:10" hidden="1" x14ac:dyDescent="0.2"/>
    <row r="37" spans="1:10" ht="45" customHeight="1" x14ac:dyDescent="0.2">
      <c r="B37" s="46" t="str">
        <f>B10</f>
        <v>ING. ALEJANDRO OLIVERIO COPETE PAXTIAN</v>
      </c>
      <c r="C37" s="46"/>
      <c r="D37" s="46"/>
      <c r="E37" s="13"/>
      <c r="F37" s="13"/>
      <c r="G37" s="46"/>
      <c r="H37" s="46"/>
      <c r="I37" s="46"/>
      <c r="J37" s="46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O22" sqref="O2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x14ac:dyDescent="0.2">
      <c r="A6" s="43" t="s">
        <v>2</v>
      </c>
      <c r="B6" s="43"/>
      <c r="C6" s="43"/>
      <c r="D6" s="43"/>
      <c r="E6" s="44"/>
      <c r="F6" s="44"/>
      <c r="G6" s="44"/>
      <c r="H6" s="44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4" t="s">
        <v>29</v>
      </c>
      <c r="C8" s="34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34" t="str">
        <f>'1'!L8</f>
        <v>Sep 2022-Ene 2023</v>
      </c>
      <c r="M8" s="34"/>
      <c r="N8" s="34"/>
    </row>
    <row r="10" spans="1:14" x14ac:dyDescent="0.2">
      <c r="A10" s="4" t="s">
        <v>8</v>
      </c>
      <c r="B10" s="34" t="str">
        <f>'1'!B10</f>
        <v>ING. ALEJANDRO OLIVERIO COPETE PAXTIAN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1" t="s">
        <v>9</v>
      </c>
      <c r="B12" s="38" t="s">
        <v>10</v>
      </c>
      <c r="C12" s="38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5" t="s">
        <v>21</v>
      </c>
    </row>
    <row r="13" spans="1:14" x14ac:dyDescent="0.2">
      <c r="A13" s="42"/>
      <c r="B13" s="39"/>
      <c r="C13" s="39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6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31" t="s">
        <v>27</v>
      </c>
      <c r="C33" s="31"/>
      <c r="D33" s="31"/>
      <c r="G33" s="32" t="s">
        <v>28</v>
      </c>
      <c r="H33" s="32"/>
      <c r="I33" s="32"/>
      <c r="J33" s="32"/>
    </row>
    <row r="34" spans="1:10" ht="62.25" customHeight="1" x14ac:dyDescent="0.2">
      <c r="B34" s="33"/>
      <c r="C34" s="33"/>
      <c r="D34" s="33"/>
      <c r="G34" s="34"/>
      <c r="H34" s="34"/>
      <c r="I34" s="34"/>
      <c r="J34" s="34"/>
    </row>
    <row r="35" spans="1:10" hidden="1" x14ac:dyDescent="0.2">
      <c r="A35" s="28" t="e">
        <v>#REF!</v>
      </c>
      <c r="B35" s="28"/>
      <c r="C35" s="6"/>
      <c r="E35" s="28"/>
      <c r="F35" s="28"/>
      <c r="G35" s="28"/>
      <c r="H35" s="28"/>
    </row>
    <row r="36" spans="1:10" hidden="1" x14ac:dyDescent="0.2"/>
    <row r="37" spans="1:10" ht="45" customHeight="1" x14ac:dyDescent="0.2">
      <c r="B37" s="46" t="str">
        <f>B10</f>
        <v>ING. ALEJANDRO OLIVERIO COPETE PAXTIAN</v>
      </c>
      <c r="C37" s="46"/>
      <c r="D37" s="46"/>
      <c r="E37" s="13"/>
      <c r="F37" s="13"/>
      <c r="G37" s="46"/>
      <c r="H37" s="46"/>
      <c r="I37" s="46"/>
      <c r="J37" s="46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2022-11-30T03:52:56Z</cp:lastPrinted>
  <dcterms:created xsi:type="dcterms:W3CDTF">2021-11-22T14:45:25Z</dcterms:created>
  <dcterms:modified xsi:type="dcterms:W3CDTF">2022-11-30T04:51:50Z</dcterms:modified>
  <cp:category/>
  <cp:contentStatus/>
</cp:coreProperties>
</file>