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AGO 2022 - ENE 2023\REPORTES\REPORTE FINAL\"/>
    </mc:Choice>
  </mc:AlternateContent>
  <bookViews>
    <workbookView xWindow="0" yWindow="0" windowWidth="4620" windowHeight="5895" activeTab="4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25" l="1"/>
  <c r="H16" i="25"/>
  <c r="H17" i="25"/>
  <c r="H18" i="25"/>
  <c r="H19" i="25"/>
  <c r="H14" i="25"/>
  <c r="G37" i="25" l="1"/>
  <c r="E6" i="25"/>
  <c r="E21" i="24" l="1"/>
  <c r="E22" i="24"/>
  <c r="E23" i="24"/>
  <c r="E24" i="24"/>
  <c r="E25" i="24"/>
  <c r="E20" i="24"/>
  <c r="D21" i="24"/>
  <c r="D22" i="24"/>
  <c r="D23" i="24"/>
  <c r="D24" i="24"/>
  <c r="D25" i="24"/>
  <c r="D20" i="24"/>
  <c r="C21" i="24"/>
  <c r="C22" i="24"/>
  <c r="C23" i="24"/>
  <c r="C24" i="24"/>
  <c r="C25" i="24"/>
  <c r="C20" i="24"/>
  <c r="A25" i="24"/>
  <c r="A21" i="24"/>
  <c r="A22" i="24"/>
  <c r="A23" i="24"/>
  <c r="A24" i="24"/>
  <c r="A20" i="24"/>
  <c r="I14" i="24"/>
  <c r="I15" i="24"/>
  <c r="G37" i="24"/>
  <c r="E6" i="24"/>
  <c r="L20" i="24" l="1"/>
  <c r="L21" i="24"/>
  <c r="L22" i="24"/>
  <c r="L24" i="24"/>
  <c r="L25" i="24"/>
  <c r="L23" i="24" l="1"/>
  <c r="I24" i="24"/>
  <c r="I23" i="24"/>
  <c r="I22" i="24"/>
  <c r="I21" i="24"/>
  <c r="I20" i="24"/>
  <c r="I25" i="24"/>
  <c r="E6" i="23" l="1"/>
  <c r="G37" i="23" l="1"/>
  <c r="B37" i="23"/>
  <c r="G37" i="22" l="1"/>
  <c r="E6" i="22" l="1"/>
  <c r="K28" i="10" l="1"/>
  <c r="L28" i="10" s="1"/>
  <c r="L19" i="10"/>
  <c r="L18" i="10"/>
  <c r="L17" i="10"/>
  <c r="L16" i="10"/>
  <c r="L15" i="10"/>
  <c r="L14" i="10"/>
  <c r="I19" i="10" l="1"/>
  <c r="I18" i="10"/>
  <c r="N28" i="25" l="1"/>
  <c r="M28" i="25"/>
  <c r="K28" i="25"/>
  <c r="G28" i="25"/>
  <c r="F28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F28" i="24"/>
  <c r="E19" i="24"/>
  <c r="I19" i="24" s="1"/>
  <c r="D19" i="24"/>
  <c r="C19" i="24"/>
  <c r="A19" i="24"/>
  <c r="E18" i="24"/>
  <c r="I18" i="24" s="1"/>
  <c r="D18" i="24"/>
  <c r="C18" i="24"/>
  <c r="A18" i="24"/>
  <c r="E17" i="24"/>
  <c r="I17" i="24" s="1"/>
  <c r="D17" i="24"/>
  <c r="C17" i="24"/>
  <c r="A17" i="24"/>
  <c r="E16" i="24"/>
  <c r="I16" i="24" s="1"/>
  <c r="D16" i="24"/>
  <c r="C16" i="24"/>
  <c r="A16" i="24"/>
  <c r="E15" i="24"/>
  <c r="D15" i="24"/>
  <c r="C15" i="24"/>
  <c r="A15" i="24"/>
  <c r="E14" i="24"/>
  <c r="D14" i="24"/>
  <c r="C14" i="24"/>
  <c r="A14" i="24"/>
  <c r="B10" i="24"/>
  <c r="B37" i="24" s="1"/>
  <c r="L8" i="24"/>
  <c r="H8" i="24"/>
  <c r="E8" i="24"/>
  <c r="N28" i="23"/>
  <c r="M28" i="23"/>
  <c r="K28" i="23"/>
  <c r="F28" i="23"/>
  <c r="E19" i="23"/>
  <c r="I19" i="23" s="1"/>
  <c r="D19" i="23"/>
  <c r="C19" i="23"/>
  <c r="A19" i="23"/>
  <c r="E18" i="23"/>
  <c r="I18" i="23" s="1"/>
  <c r="D18" i="23"/>
  <c r="C18" i="23"/>
  <c r="A18" i="23"/>
  <c r="E17" i="23"/>
  <c r="I17" i="23" s="1"/>
  <c r="D17" i="23"/>
  <c r="C17" i="23"/>
  <c r="A17" i="23"/>
  <c r="E16" i="23"/>
  <c r="I16" i="23" s="1"/>
  <c r="D16" i="23"/>
  <c r="C16" i="23"/>
  <c r="A16" i="23"/>
  <c r="E15" i="23"/>
  <c r="I15" i="23" s="1"/>
  <c r="D15" i="23"/>
  <c r="C15" i="23"/>
  <c r="A15" i="23"/>
  <c r="E14" i="23"/>
  <c r="I14" i="23" s="1"/>
  <c r="D14" i="23"/>
  <c r="C14" i="23"/>
  <c r="A14" i="23"/>
  <c r="B10" i="23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E18" i="22"/>
  <c r="L18" i="22" s="1"/>
  <c r="A19" i="22"/>
  <c r="C19" i="22"/>
  <c r="D19" i="22"/>
  <c r="E19" i="22"/>
  <c r="I19" i="22" s="1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L17" i="22"/>
  <c r="I15" i="22"/>
  <c r="B37" i="10"/>
  <c r="N28" i="10"/>
  <c r="M28" i="10"/>
  <c r="F28" i="10"/>
  <c r="E28" i="10"/>
  <c r="I17" i="10"/>
  <c r="I16" i="10"/>
  <c r="I15" i="10"/>
  <c r="I14" i="10"/>
  <c r="I16" i="22" l="1"/>
  <c r="L16" i="22"/>
  <c r="I14" i="22"/>
  <c r="I17" i="22"/>
  <c r="L19" i="22"/>
  <c r="L15" i="25"/>
  <c r="L16" i="25"/>
  <c r="L17" i="25"/>
  <c r="L18" i="25"/>
  <c r="L19" i="25"/>
  <c r="E28" i="25"/>
  <c r="L14" i="24"/>
  <c r="L15" i="24"/>
  <c r="L16" i="24"/>
  <c r="L17" i="24"/>
  <c r="L18" i="24"/>
  <c r="L19" i="24"/>
  <c r="E28" i="24"/>
  <c r="L14" i="23"/>
  <c r="L15" i="23"/>
  <c r="L16" i="23"/>
  <c r="L17" i="23"/>
  <c r="L18" i="23"/>
  <c r="L19" i="23"/>
  <c r="E28" i="23"/>
  <c r="I18" i="22"/>
  <c r="L14" i="22"/>
  <c r="E28" i="22"/>
  <c r="I28" i="10"/>
  <c r="I28" i="25" l="1"/>
  <c r="J28" i="25" s="1"/>
  <c r="L28" i="25"/>
  <c r="H28" i="25"/>
  <c r="I28" i="24"/>
  <c r="L28" i="24"/>
  <c r="I28" i="23"/>
  <c r="L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<sst xmlns="http://schemas.openxmlformats.org/spreadsheetml/2006/main" count="215" uniqueCount="49">
  <si>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</si>
  <si>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</si>
  <si>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</si>
  <si>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</si>
  <si>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</si>
  <si>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</si>
  <si>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</si>
  <si>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</si>
  <si>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</si>
  <si>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</si>
  <si>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</si>
  <si>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</si>
  <si>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</si>
  <si>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</si>
  <si>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</si>
  <si>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</si>
  <si>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</si>
  <si>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</si>
  <si>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</si>
  <si>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</si>
  <si>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</si>
  <si>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</si>
  <si>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</si>
  <si>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</si>
  <si>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</si>
  <si>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</si>
  <si>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</si>
  <si>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</si>
  <si>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</si>
  <si>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</si>
  <si>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</si>
  <si>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Sep 2022-Ene 2023</t>
  </si>
  <si>
    <t xml:space="preserve">TERMODINAMICA </t>
  </si>
  <si>
    <t>CALCULO VECTORIAL</t>
  </si>
  <si>
    <t>ECUACIONES DIFERENCIALES</t>
  </si>
  <si>
    <t>302A</t>
  </si>
  <si>
    <t>302B</t>
  </si>
  <si>
    <t>402U</t>
  </si>
  <si>
    <t>ING. ALEJANDRO OLIVERIO COPETE PAXTIAN</t>
  </si>
  <si>
    <t>M.I.I. ESTEBAN DOMINGUEZ FISCAL</t>
  </si>
  <si>
    <t>IEME</t>
  </si>
  <si>
    <t>S/E</t>
  </si>
  <si>
    <t>311A</t>
  </si>
  <si>
    <t>IMCT</t>
  </si>
  <si>
    <t>EN ELECTROMECANICA</t>
  </si>
  <si>
    <t>II</t>
  </si>
  <si>
    <t>III</t>
  </si>
  <si>
    <t>IV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</si>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</sst>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5" zoomScale="85" zoomScaleNormal="85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2">
      <c r="A6" s="31" t="s">
        <v>2</v>
      </c>
      <c r="B6" s="31"/>
      <c r="C6" s="31"/>
      <c r="D6" s="31"/>
      <c r="E6" s="32" t="s">
        <v>44</v>
      </c>
      <c r="F6" s="32"/>
      <c r="G6" s="32"/>
      <c r="H6" s="32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42" t="s">
        <v>4</v>
      </c>
      <c r="C8" s="42"/>
      <c r="D8" s="14" t="s">
        <v>5</v>
      </c>
      <c r="E8" s="5">
        <v>4</v>
      </c>
      <c r="G8" s="4" t="s">
        <v>6</v>
      </c>
      <c r="H8" s="5">
        <v>3</v>
      </c>
      <c r="I8" s="41" t="s">
        <v>7</v>
      </c>
      <c r="J8" s="41"/>
      <c r="K8" s="41"/>
      <c r="L8" s="42" t="s">
        <v>31</v>
      </c>
      <c r="M8" s="42"/>
      <c r="N8" s="42"/>
    </row>
    <row r="10" spans="1:14" x14ac:dyDescent="0.2">
      <c r="A10" s="4" t="s">
        <v>8</v>
      </c>
      <c r="B10" s="42" t="s">
        <v>38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3" t="s">
        <v>9</v>
      </c>
      <c r="B12" s="39" t="s">
        <v>10</v>
      </c>
      <c r="C12" s="39" t="s">
        <v>11</v>
      </c>
      <c r="D12" s="34" t="s">
        <v>12</v>
      </c>
      <c r="E12" s="34" t="s">
        <v>13</v>
      </c>
      <c r="F12" s="34" t="s">
        <v>14</v>
      </c>
      <c r="G12" s="34"/>
      <c r="H12" s="34" t="s">
        <v>15</v>
      </c>
      <c r="I12" s="34" t="s">
        <v>16</v>
      </c>
      <c r="J12" s="34" t="s">
        <v>17</v>
      </c>
      <c r="K12" s="34" t="s">
        <v>18</v>
      </c>
      <c r="L12" s="34" t="s">
        <v>19</v>
      </c>
      <c r="M12" s="34" t="s">
        <v>20</v>
      </c>
      <c r="N12" s="36" t="s">
        <v>21</v>
      </c>
    </row>
    <row r="13" spans="1:14" x14ac:dyDescent="0.2">
      <c r="A13" s="44"/>
      <c r="B13" s="40"/>
      <c r="C13" s="40"/>
      <c r="D13" s="35"/>
      <c r="E13" s="35"/>
      <c r="F13" s="7" t="s">
        <v>22</v>
      </c>
      <c r="G13" s="7" t="s">
        <v>23</v>
      </c>
      <c r="H13" s="35"/>
      <c r="I13" s="35"/>
      <c r="J13" s="35"/>
      <c r="K13" s="35"/>
      <c r="L13" s="35"/>
      <c r="M13" s="35"/>
      <c r="N13" s="37"/>
    </row>
    <row r="14" spans="1:14" s="11" customFormat="1" x14ac:dyDescent="0.2">
      <c r="A14" s="23" t="s">
        <v>33</v>
      </c>
      <c r="B14" s="9" t="s">
        <v>21</v>
      </c>
      <c r="C14" s="9" t="s">
        <v>36</v>
      </c>
      <c r="D14" s="9" t="s">
        <v>40</v>
      </c>
      <c r="E14" s="9">
        <v>21</v>
      </c>
      <c r="F14" s="9">
        <v>15</v>
      </c>
      <c r="G14" s="9"/>
      <c r="H14" s="24"/>
      <c r="I14" s="9">
        <f t="shared" ref="I14:I19" si="0">(E14-SUM(F14:G14))-K14</f>
        <v>6</v>
      </c>
      <c r="J14" s="10"/>
      <c r="K14" s="9">
        <v>0</v>
      </c>
      <c r="L14" s="10">
        <f t="shared" ref="L14:L19" si="1">K14/E14</f>
        <v>0</v>
      </c>
      <c r="M14" s="9">
        <v>63.29</v>
      </c>
      <c r="N14" s="15">
        <v>0.71430000000000005</v>
      </c>
    </row>
    <row r="15" spans="1:14" s="11" customFormat="1" x14ac:dyDescent="0.2">
      <c r="A15" s="23" t="s">
        <v>32</v>
      </c>
      <c r="B15" s="9" t="s">
        <v>21</v>
      </c>
      <c r="C15" s="9" t="s">
        <v>36</v>
      </c>
      <c r="D15" s="9" t="s">
        <v>40</v>
      </c>
      <c r="E15" s="9">
        <v>20</v>
      </c>
      <c r="F15" s="9">
        <v>17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73.7</v>
      </c>
      <c r="N15" s="15">
        <v>0.8</v>
      </c>
    </row>
    <row r="16" spans="1:14" s="11" customFormat="1" x14ac:dyDescent="0.2">
      <c r="A16" s="23" t="s">
        <v>34</v>
      </c>
      <c r="B16" s="9" t="s">
        <v>21</v>
      </c>
      <c r="C16" s="9" t="s">
        <v>37</v>
      </c>
      <c r="D16" s="9" t="s">
        <v>40</v>
      </c>
      <c r="E16" s="9">
        <v>10</v>
      </c>
      <c r="F16" s="9">
        <v>8</v>
      </c>
      <c r="G16" s="9"/>
      <c r="H16" s="24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73.2</v>
      </c>
      <c r="N16" s="15">
        <v>0.8</v>
      </c>
    </row>
    <row r="17" spans="1:14" s="11" customFormat="1" x14ac:dyDescent="0.2">
      <c r="A17" s="23" t="s">
        <v>33</v>
      </c>
      <c r="B17" s="9" t="s">
        <v>21</v>
      </c>
      <c r="C17" s="9" t="s">
        <v>35</v>
      </c>
      <c r="D17" s="9" t="s">
        <v>40</v>
      </c>
      <c r="E17" s="9">
        <v>35</v>
      </c>
      <c r="F17" s="9">
        <v>33</v>
      </c>
      <c r="G17" s="9"/>
      <c r="H17" s="24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88.6</v>
      </c>
      <c r="N17" s="15">
        <v>0.8</v>
      </c>
    </row>
    <row r="18" spans="1:14" s="11" customFormat="1" x14ac:dyDescent="0.2">
      <c r="A18" s="23" t="s">
        <v>33</v>
      </c>
      <c r="B18" s="9" t="s">
        <v>41</v>
      </c>
      <c r="C18" s="9" t="s">
        <v>42</v>
      </c>
      <c r="D18" s="9" t="s">
        <v>43</v>
      </c>
      <c r="E18" s="9">
        <v>19</v>
      </c>
      <c r="F18" s="9">
        <v>0</v>
      </c>
      <c r="G18" s="9"/>
      <c r="H18" s="10"/>
      <c r="I18" s="9">
        <f t="shared" si="0"/>
        <v>19</v>
      </c>
      <c r="J18" s="10"/>
      <c r="K18" s="9">
        <v>0</v>
      </c>
      <c r="L18" s="10">
        <f t="shared" si="1"/>
        <v>0</v>
      </c>
      <c r="M18" s="9"/>
      <c r="N18" s="15"/>
    </row>
    <row r="19" spans="1:14" s="11" customFormat="1" x14ac:dyDescent="0.2">
      <c r="A19" s="23" t="s">
        <v>32</v>
      </c>
      <c r="B19" s="9" t="s">
        <v>41</v>
      </c>
      <c r="C19" s="9" t="s">
        <v>35</v>
      </c>
      <c r="D19" s="9" t="s">
        <v>40</v>
      </c>
      <c r="E19" s="9">
        <v>32</v>
      </c>
      <c r="F19" s="9">
        <v>0</v>
      </c>
      <c r="G19" s="9"/>
      <c r="H19" s="10"/>
      <c r="I19" s="9">
        <f t="shared" si="0"/>
        <v>32</v>
      </c>
      <c r="J19" s="10"/>
      <c r="K19" s="9">
        <v>0</v>
      </c>
      <c r="L19" s="10">
        <f t="shared" si="1"/>
        <v>0</v>
      </c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73</v>
      </c>
      <c r="G28" s="17"/>
      <c r="H28" s="18"/>
      <c r="I28" s="17">
        <f t="shared" ref="I28" si="2">(E28-SUM(F28:G28))-K28</f>
        <v>64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74.697499999999991</v>
      </c>
      <c r="N28" s="19">
        <f>AVERAGE(N14:N27)</f>
        <v>0.77857500000000002</v>
      </c>
    </row>
    <row r="30" spans="1:14" ht="120" customHeight="1" x14ac:dyDescent="0.2">
      <c r="A30" s="38" t="s">
        <v>26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2" spans="1:14" x14ac:dyDescent="0.2">
      <c r="A32" s="12"/>
    </row>
    <row r="33" spans="1:11" x14ac:dyDescent="0.2">
      <c r="B33" s="46" t="s">
        <v>27</v>
      </c>
      <c r="C33" s="46"/>
      <c r="D33" s="46"/>
      <c r="G33" s="30" t="s">
        <v>28</v>
      </c>
      <c r="H33" s="30"/>
      <c r="I33" s="30"/>
      <c r="J33" s="30"/>
    </row>
    <row r="34" spans="1:11" ht="62.25" customHeight="1" x14ac:dyDescent="0.2">
      <c r="B34" s="47"/>
      <c r="C34" s="47"/>
      <c r="D34" s="47"/>
      <c r="E34" s="22"/>
      <c r="G34" s="42"/>
      <c r="H34" s="42"/>
      <c r="I34" s="42"/>
      <c r="J34" s="42"/>
      <c r="K34" s="22"/>
    </row>
    <row r="35" spans="1:11" hidden="1" x14ac:dyDescent="0.2">
      <c r="A35" s="45" t="e">
        <v>#REF!</v>
      </c>
      <c r="B35" s="45"/>
      <c r="C35" s="6"/>
      <c r="E35" s="45"/>
      <c r="F35" s="45"/>
      <c r="G35" s="45"/>
      <c r="H35" s="45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39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5" zoomScale="90" zoomScaleNormal="90" zoomScaleSheetLayoutView="100" workbookViewId="0">
      <selection activeCell="L32" sqref="L3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2">
      <c r="A6" s="31" t="s">
        <v>2</v>
      </c>
      <c r="B6" s="31"/>
      <c r="C6" s="31"/>
      <c r="D6" s="31"/>
      <c r="E6" s="32" t="str">
        <f>'1'!E6:H6</f>
        <v>EN ELECTROMECANICA</v>
      </c>
      <c r="F6" s="32"/>
      <c r="G6" s="32"/>
      <c r="H6" s="32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2">
        <v>2</v>
      </c>
      <c r="C8" s="42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1" t="s">
        <v>7</v>
      </c>
      <c r="J8" s="41"/>
      <c r="K8" s="41"/>
      <c r="L8" s="42" t="str">
        <f>'1'!L8</f>
        <v>Sep 2022-Ene 2023</v>
      </c>
      <c r="M8" s="42"/>
      <c r="N8" s="42"/>
    </row>
    <row r="10" spans="1:14" x14ac:dyDescent="0.2">
      <c r="A10" s="4" t="s">
        <v>8</v>
      </c>
      <c r="B10" s="42" t="str">
        <f>'1'!B10</f>
        <v>ING. ALEJANDRO OLIVERIO COPETE PAXTIAN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3" t="s">
        <v>9</v>
      </c>
      <c r="B12" s="39" t="s">
        <v>10</v>
      </c>
      <c r="C12" s="39" t="s">
        <v>11</v>
      </c>
      <c r="D12" s="34" t="s">
        <v>12</v>
      </c>
      <c r="E12" s="34" t="s">
        <v>13</v>
      </c>
      <c r="F12" s="34" t="s">
        <v>14</v>
      </c>
      <c r="G12" s="34"/>
      <c r="H12" s="34" t="s">
        <v>15</v>
      </c>
      <c r="I12" s="34" t="s">
        <v>16</v>
      </c>
      <c r="J12" s="34" t="s">
        <v>17</v>
      </c>
      <c r="K12" s="34" t="s">
        <v>18</v>
      </c>
      <c r="L12" s="34" t="s">
        <v>19</v>
      </c>
      <c r="M12" s="34" t="s">
        <v>20</v>
      </c>
      <c r="N12" s="36" t="s">
        <v>21</v>
      </c>
    </row>
    <row r="13" spans="1:14" x14ac:dyDescent="0.2">
      <c r="A13" s="44"/>
      <c r="B13" s="40"/>
      <c r="C13" s="40"/>
      <c r="D13" s="35"/>
      <c r="E13" s="35"/>
      <c r="F13" s="7" t="s">
        <v>22</v>
      </c>
      <c r="G13" s="7" t="s">
        <v>23</v>
      </c>
      <c r="H13" s="35"/>
      <c r="I13" s="35"/>
      <c r="J13" s="35"/>
      <c r="K13" s="35"/>
      <c r="L13" s="35"/>
      <c r="M13" s="35"/>
      <c r="N13" s="37"/>
    </row>
    <row r="14" spans="1:14" s="11" customFormat="1" x14ac:dyDescent="0.2">
      <c r="A14" s="9" t="str">
        <f>'1'!A14</f>
        <v>CALCULO VECTORIAL</v>
      </c>
      <c r="B14" s="9" t="s">
        <v>41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/>
      <c r="I14" s="9">
        <f t="shared" ref="I14:I28" si="0">(E14-SUM(F14:G14))-K14</f>
        <v>21</v>
      </c>
      <c r="J14" s="10"/>
      <c r="K14" s="9">
        <v>0</v>
      </c>
      <c r="L14" s="10">
        <f t="shared" ref="L14:L28" si="1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 t="s">
        <v>41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/>
      <c r="I15" s="9">
        <f t="shared" si="0"/>
        <v>20</v>
      </c>
      <c r="J15" s="10"/>
      <c r="K15" s="9">
        <v>0</v>
      </c>
      <c r="L15" s="10">
        <f t="shared" si="1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 t="s">
        <v>41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/>
      <c r="I16" s="9">
        <f t="shared" si="0"/>
        <v>10</v>
      </c>
      <c r="J16" s="10"/>
      <c r="K16" s="9">
        <v>0</v>
      </c>
      <c r="L16" s="10">
        <f t="shared" si="1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 t="s">
        <v>41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/>
      <c r="I17" s="9">
        <f t="shared" si="0"/>
        <v>35</v>
      </c>
      <c r="J17" s="10"/>
      <c r="K17" s="9">
        <v>0</v>
      </c>
      <c r="L17" s="10">
        <f t="shared" si="1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 t="s">
        <v>21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19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94.7</v>
      </c>
      <c r="N18" s="15">
        <v>0.78939999999999999</v>
      </c>
    </row>
    <row r="19" spans="1:14" s="11" customFormat="1" x14ac:dyDescent="0.2">
      <c r="A19" s="9" t="str">
        <f>'1'!A19</f>
        <v xml:space="preserve">TERMODINAMICA </v>
      </c>
      <c r="B19" s="9" t="s">
        <v>21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29</v>
      </c>
      <c r="G19" s="9"/>
      <c r="H19" s="10"/>
      <c r="I19" s="9">
        <f t="shared" si="0"/>
        <v>3</v>
      </c>
      <c r="J19" s="10"/>
      <c r="K19" s="9">
        <v>0</v>
      </c>
      <c r="L19" s="10">
        <f t="shared" si="1"/>
        <v>0</v>
      </c>
      <c r="M19" s="9">
        <v>86.2</v>
      </c>
      <c r="N19" s="15">
        <v>0.84379999999999999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48</v>
      </c>
      <c r="G28" s="17"/>
      <c r="H28" s="18"/>
      <c r="I28" s="17">
        <f t="shared" si="0"/>
        <v>89</v>
      </c>
      <c r="J28" s="18"/>
      <c r="K28" s="17">
        <f>SUM(K14:K27)</f>
        <v>0</v>
      </c>
      <c r="L28" s="18">
        <f t="shared" si="1"/>
        <v>0</v>
      </c>
      <c r="M28" s="17">
        <f>AVERAGE(M14:M27)</f>
        <v>90.45</v>
      </c>
      <c r="N28" s="19">
        <f>AVERAGE(N14:N27)</f>
        <v>0.81659999999999999</v>
      </c>
    </row>
    <row r="30" spans="1:14" ht="120" customHeight="1" x14ac:dyDescent="0.2">
      <c r="A30" s="38" t="s">
        <v>26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2" spans="1:14" x14ac:dyDescent="0.2">
      <c r="A32" s="12"/>
    </row>
    <row r="33" spans="1:10" x14ac:dyDescent="0.2">
      <c r="B33" s="46" t="s">
        <v>27</v>
      </c>
      <c r="C33" s="46"/>
      <c r="D33" s="46"/>
      <c r="G33" s="30" t="s">
        <v>28</v>
      </c>
      <c r="H33" s="30"/>
      <c r="I33" s="30"/>
      <c r="J33" s="30"/>
    </row>
    <row r="34" spans="1:10" ht="62.25" customHeight="1" x14ac:dyDescent="0.2">
      <c r="B34" s="47"/>
      <c r="C34" s="47"/>
      <c r="D34" s="47"/>
      <c r="E34" s="22"/>
      <c r="G34" s="42"/>
      <c r="H34" s="42"/>
      <c r="I34" s="42"/>
      <c r="J34" s="42"/>
    </row>
    <row r="35" spans="1:10" hidden="1" x14ac:dyDescent="0.2">
      <c r="A35" s="45" t="e">
        <v>#REF!</v>
      </c>
      <c r="B35" s="45"/>
      <c r="C35" s="6"/>
      <c r="E35" s="45"/>
      <c r="F35" s="45"/>
      <c r="G35" s="45"/>
      <c r="H35" s="45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5"/>
      <c r="D37" s="25"/>
      <c r="E37" s="13"/>
      <c r="F37" s="13"/>
      <c r="G37" s="21" t="str">
        <f>'1'!G37</f>
        <v>M.I.I. ESTEBAN DOMINGUEZ FISCAL</v>
      </c>
      <c r="H37" s="26"/>
      <c r="I37" s="26"/>
      <c r="J37" s="26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Normal="100" zoomScaleSheetLayoutView="100" workbookViewId="0">
      <selection activeCell="M14" sqref="M1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2">
      <c r="A6" s="31" t="s">
        <v>2</v>
      </c>
      <c r="B6" s="31"/>
      <c r="C6" s="31"/>
      <c r="D6" s="31"/>
      <c r="E6" s="32" t="str">
        <f>'2'!E6:H6</f>
        <v>EN ELECTROMECANICA</v>
      </c>
      <c r="F6" s="32"/>
      <c r="G6" s="32"/>
      <c r="H6" s="32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2">
        <v>3</v>
      </c>
      <c r="C8" s="42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1" t="s">
        <v>7</v>
      </c>
      <c r="J8" s="41"/>
      <c r="K8" s="41"/>
      <c r="L8" s="42" t="str">
        <f>'1'!L8</f>
        <v>Sep 2022-Ene 2023</v>
      </c>
      <c r="M8" s="42"/>
      <c r="N8" s="42"/>
    </row>
    <row r="10" spans="1:14" x14ac:dyDescent="0.2">
      <c r="A10" s="4" t="s">
        <v>8</v>
      </c>
      <c r="B10" s="42" t="str">
        <f>'1'!B10</f>
        <v>ING. ALEJANDRO OLIVERIO COPETE PAXTIAN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3" t="s">
        <v>9</v>
      </c>
      <c r="B12" s="39" t="s">
        <v>10</v>
      </c>
      <c r="C12" s="39" t="s">
        <v>11</v>
      </c>
      <c r="D12" s="34" t="s">
        <v>12</v>
      </c>
      <c r="E12" s="34" t="s">
        <v>13</v>
      </c>
      <c r="F12" s="34" t="s">
        <v>14</v>
      </c>
      <c r="G12" s="34"/>
      <c r="H12" s="34" t="s">
        <v>15</v>
      </c>
      <c r="I12" s="34" t="s">
        <v>16</v>
      </c>
      <c r="J12" s="34" t="s">
        <v>17</v>
      </c>
      <c r="K12" s="34" t="s">
        <v>18</v>
      </c>
      <c r="L12" s="34" t="s">
        <v>19</v>
      </c>
      <c r="M12" s="34" t="s">
        <v>20</v>
      </c>
      <c r="N12" s="36" t="s">
        <v>21</v>
      </c>
    </row>
    <row r="13" spans="1:14" x14ac:dyDescent="0.2">
      <c r="A13" s="44"/>
      <c r="B13" s="40"/>
      <c r="C13" s="40"/>
      <c r="D13" s="35"/>
      <c r="E13" s="35"/>
      <c r="F13" s="7" t="s">
        <v>22</v>
      </c>
      <c r="G13" s="7" t="s">
        <v>23</v>
      </c>
      <c r="H13" s="35"/>
      <c r="I13" s="35"/>
      <c r="J13" s="35"/>
      <c r="K13" s="35"/>
      <c r="L13" s="35"/>
      <c r="M13" s="35"/>
      <c r="N13" s="37"/>
    </row>
    <row r="14" spans="1:14" s="11" customFormat="1" x14ac:dyDescent="0.2">
      <c r="A14" s="9" t="str">
        <f>'1'!A14</f>
        <v>CALCULO VECTORIAL</v>
      </c>
      <c r="B14" s="9" t="s">
        <v>45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15</v>
      </c>
      <c r="G14" s="9"/>
      <c r="H14" s="10"/>
      <c r="I14" s="9">
        <f t="shared" ref="I14:I28" si="0">(E14-SUM(F14:G14))-K14</f>
        <v>6</v>
      </c>
      <c r="J14" s="10"/>
      <c r="K14" s="9">
        <v>0</v>
      </c>
      <c r="L14" s="10">
        <f t="shared" ref="L14:L28" si="1">K14/E14</f>
        <v>0</v>
      </c>
      <c r="M14" s="9">
        <v>60.47</v>
      </c>
      <c r="N14" s="15">
        <v>0.76190000000000002</v>
      </c>
    </row>
    <row r="15" spans="1:14" s="11" customFormat="1" x14ac:dyDescent="0.2">
      <c r="A15" s="9" t="str">
        <f>'1'!A15</f>
        <v xml:space="preserve">TERMODINAMICA </v>
      </c>
      <c r="B15" s="9" t="s">
        <v>45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16</v>
      </c>
      <c r="G15" s="9"/>
      <c r="H15" s="10"/>
      <c r="I15" s="9">
        <f t="shared" si="0"/>
        <v>4</v>
      </c>
      <c r="J15" s="10"/>
      <c r="K15" s="9">
        <v>0</v>
      </c>
      <c r="L15" s="10">
        <f t="shared" si="1"/>
        <v>0</v>
      </c>
      <c r="M15" s="9">
        <v>70.2</v>
      </c>
      <c r="N15" s="15">
        <v>0.8</v>
      </c>
    </row>
    <row r="16" spans="1:14" s="11" customFormat="1" x14ac:dyDescent="0.2">
      <c r="A16" s="9" t="str">
        <f>'1'!A16</f>
        <v>ECUACIONES DIFERENCIALES</v>
      </c>
      <c r="B16" s="9" t="s">
        <v>45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8</v>
      </c>
      <c r="G16" s="9"/>
      <c r="H16" s="10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65.400000000000006</v>
      </c>
      <c r="N16" s="15">
        <v>0.7</v>
      </c>
    </row>
    <row r="17" spans="1:14" s="11" customFormat="1" x14ac:dyDescent="0.2">
      <c r="A17" s="9" t="str">
        <f>'1'!A17</f>
        <v>CALCULO VECTORIAL</v>
      </c>
      <c r="B17" s="9" t="s">
        <v>45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30</v>
      </c>
      <c r="G17" s="9"/>
      <c r="H17" s="10"/>
      <c r="I17" s="9">
        <f t="shared" si="0"/>
        <v>5</v>
      </c>
      <c r="J17" s="10"/>
      <c r="K17" s="9">
        <v>0</v>
      </c>
      <c r="L17" s="10">
        <f t="shared" si="1"/>
        <v>0</v>
      </c>
      <c r="M17" s="9">
        <v>81.91</v>
      </c>
      <c r="N17" s="15">
        <v>0.8</v>
      </c>
    </row>
    <row r="18" spans="1:14" s="11" customFormat="1" x14ac:dyDescent="0.2">
      <c r="A18" s="9" t="str">
        <f>'1'!A18</f>
        <v>CALCULO VECTORIAL</v>
      </c>
      <c r="B18" s="9" t="s">
        <v>45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87.26</v>
      </c>
      <c r="N18" s="15">
        <v>0.89470000000000005</v>
      </c>
    </row>
    <row r="19" spans="1:14" s="11" customFormat="1" x14ac:dyDescent="0.2">
      <c r="A19" s="9" t="str">
        <f>'1'!A19</f>
        <v xml:space="preserve">TERMODINAMICA </v>
      </c>
      <c r="B19" s="9" t="s">
        <v>45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28</v>
      </c>
      <c r="G19" s="9"/>
      <c r="H19" s="10"/>
      <c r="I19" s="9">
        <f t="shared" si="0"/>
        <v>4</v>
      </c>
      <c r="J19" s="10"/>
      <c r="K19" s="9">
        <v>0</v>
      </c>
      <c r="L19" s="10">
        <f t="shared" si="1"/>
        <v>0</v>
      </c>
      <c r="M19" s="9">
        <v>83.375</v>
      </c>
      <c r="N19" s="15">
        <v>0.84375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114</v>
      </c>
      <c r="G28" s="17"/>
      <c r="H28" s="18"/>
      <c r="I28" s="17">
        <f t="shared" si="0"/>
        <v>23</v>
      </c>
      <c r="J28" s="18"/>
      <c r="K28" s="17">
        <f>SUM(K14:K27)</f>
        <v>0</v>
      </c>
      <c r="L28" s="18">
        <f t="shared" si="1"/>
        <v>0</v>
      </c>
      <c r="M28" s="17">
        <f>AVERAGE(M14:M27)</f>
        <v>74.769166666666663</v>
      </c>
      <c r="N28" s="19">
        <f>AVERAGE(N14:N27)</f>
        <v>0.80005833333333332</v>
      </c>
    </row>
    <row r="30" spans="1:14" ht="120" customHeight="1" x14ac:dyDescent="0.2">
      <c r="A30" s="38" t="s">
        <v>26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2" spans="1:14" x14ac:dyDescent="0.2">
      <c r="A32" s="12"/>
    </row>
    <row r="33" spans="1:10" x14ac:dyDescent="0.2">
      <c r="B33" s="46" t="s">
        <v>27</v>
      </c>
      <c r="C33" s="46"/>
      <c r="D33" s="46"/>
      <c r="G33" s="30" t="s">
        <v>28</v>
      </c>
      <c r="H33" s="30"/>
      <c r="I33" s="30"/>
      <c r="J33" s="30"/>
    </row>
    <row r="34" spans="1:10" ht="62.25" customHeight="1" x14ac:dyDescent="0.2">
      <c r="B34" s="47"/>
      <c r="C34" s="47"/>
      <c r="D34" s="47"/>
      <c r="E34" s="22"/>
      <c r="G34" s="42"/>
      <c r="H34" s="42"/>
      <c r="I34" s="42"/>
      <c r="J34" s="42"/>
    </row>
    <row r="35" spans="1:10" hidden="1" x14ac:dyDescent="0.2">
      <c r="A35" s="45" t="e">
        <v>#REF!</v>
      </c>
      <c r="B35" s="45"/>
      <c r="C35" s="6"/>
      <c r="E35" s="45"/>
      <c r="F35" s="45"/>
      <c r="G35" s="45"/>
      <c r="H35" s="45"/>
    </row>
    <row r="36" spans="1:10" hidden="1" x14ac:dyDescent="0.2"/>
    <row r="37" spans="1:10" ht="45" customHeight="1" x14ac:dyDescent="0.2">
      <c r="B37" s="21" t="str">
        <f>'2'!B37</f>
        <v>ING. ALEJANDRO OLIVERIO COPETE PAXTIAN</v>
      </c>
      <c r="C37" s="27"/>
      <c r="D37" s="27"/>
      <c r="E37" s="13"/>
      <c r="F37" s="13"/>
      <c r="G37" s="21" t="str">
        <f>'2'!G37</f>
        <v>M.I.I. ESTEBAN DOMINGUEZ FISCAL</v>
      </c>
      <c r="H37" s="27"/>
      <c r="I37" s="27"/>
      <c r="J37" s="27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110" zoomScaleNormal="110" zoomScaleSheetLayoutView="100" workbookViewId="0">
      <selection activeCell="H14" sqref="H1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2">
      <c r="A6" s="31" t="s">
        <v>2</v>
      </c>
      <c r="B6" s="31"/>
      <c r="C6" s="31"/>
      <c r="D6" s="31"/>
      <c r="E6" s="32" t="str">
        <f>'1'!E6:H6</f>
        <v>EN ELECTROMECANICA</v>
      </c>
      <c r="F6" s="32"/>
      <c r="G6" s="32"/>
      <c r="H6" s="32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2">
        <v>4</v>
      </c>
      <c r="C8" s="42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1" t="s">
        <v>7</v>
      </c>
      <c r="J8" s="41"/>
      <c r="K8" s="41"/>
      <c r="L8" s="42" t="str">
        <f>'1'!L8</f>
        <v>Sep 2022-Ene 2023</v>
      </c>
      <c r="M8" s="42"/>
      <c r="N8" s="42"/>
    </row>
    <row r="10" spans="1:14" x14ac:dyDescent="0.2">
      <c r="A10" s="4" t="s">
        <v>8</v>
      </c>
      <c r="B10" s="42" t="str">
        <f>'1'!B10</f>
        <v>ING. ALEJANDRO OLIVERIO COPETE PAXTIAN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3" t="s">
        <v>9</v>
      </c>
      <c r="B12" s="39" t="s">
        <v>10</v>
      </c>
      <c r="C12" s="39" t="s">
        <v>11</v>
      </c>
      <c r="D12" s="34" t="s">
        <v>12</v>
      </c>
      <c r="E12" s="34" t="s">
        <v>13</v>
      </c>
      <c r="F12" s="34" t="s">
        <v>14</v>
      </c>
      <c r="G12" s="34"/>
      <c r="H12" s="34" t="s">
        <v>15</v>
      </c>
      <c r="I12" s="34" t="s">
        <v>16</v>
      </c>
      <c r="J12" s="34" t="s">
        <v>17</v>
      </c>
      <c r="K12" s="34" t="s">
        <v>18</v>
      </c>
      <c r="L12" s="34" t="s">
        <v>19</v>
      </c>
      <c r="M12" s="34" t="s">
        <v>20</v>
      </c>
      <c r="N12" s="36" t="s">
        <v>21</v>
      </c>
    </row>
    <row r="13" spans="1:14" x14ac:dyDescent="0.2">
      <c r="A13" s="44"/>
      <c r="B13" s="40"/>
      <c r="C13" s="40"/>
      <c r="D13" s="35"/>
      <c r="E13" s="35"/>
      <c r="F13" s="7" t="s">
        <v>22</v>
      </c>
      <c r="G13" s="7" t="s">
        <v>23</v>
      </c>
      <c r="H13" s="35"/>
      <c r="I13" s="35"/>
      <c r="J13" s="35"/>
      <c r="K13" s="35"/>
      <c r="L13" s="35"/>
      <c r="M13" s="35"/>
      <c r="N13" s="37"/>
    </row>
    <row r="14" spans="1:14" s="11" customFormat="1" x14ac:dyDescent="0.2">
      <c r="A14" s="9" t="str">
        <f>'1'!A14</f>
        <v>CALCULO VECTORIAL</v>
      </c>
      <c r="B14" s="9" t="s">
        <v>46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15</v>
      </c>
      <c r="G14" s="9"/>
      <c r="H14" s="10"/>
      <c r="I14" s="9">
        <f t="shared" ref="I14:I28" si="0">(E14-SUM(F14:G14))-K14</f>
        <v>6</v>
      </c>
      <c r="J14" s="10"/>
      <c r="K14" s="9">
        <v>0</v>
      </c>
      <c r="L14" s="10">
        <f t="shared" ref="L14:L28" si="1">K14/E14</f>
        <v>0</v>
      </c>
      <c r="M14" s="9">
        <v>59.42</v>
      </c>
      <c r="N14" s="15">
        <v>0.71419999999999995</v>
      </c>
    </row>
    <row r="15" spans="1:14" s="11" customFormat="1" x14ac:dyDescent="0.2">
      <c r="A15" s="9" t="str">
        <f>'1'!A15</f>
        <v xml:space="preserve">TERMODINAMICA </v>
      </c>
      <c r="B15" s="9" t="s">
        <v>46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15</v>
      </c>
      <c r="G15" s="9"/>
      <c r="H15" s="10"/>
      <c r="I15" s="9">
        <f t="shared" si="0"/>
        <v>5</v>
      </c>
      <c r="J15" s="10"/>
      <c r="K15" s="9">
        <v>0</v>
      </c>
      <c r="L15" s="10">
        <f t="shared" si="1"/>
        <v>0</v>
      </c>
      <c r="M15" s="9">
        <v>65.599999999999994</v>
      </c>
      <c r="N15" s="15">
        <v>0.75</v>
      </c>
    </row>
    <row r="16" spans="1:14" s="11" customFormat="1" x14ac:dyDescent="0.2">
      <c r="A16" s="9" t="str">
        <f>'1'!A16</f>
        <v>ECUACIONES DIFERENCIALES</v>
      </c>
      <c r="B16" s="9" t="s">
        <v>46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7</v>
      </c>
      <c r="G16" s="9"/>
      <c r="H16" s="10"/>
      <c r="I16" s="9">
        <f t="shared" si="0"/>
        <v>3</v>
      </c>
      <c r="J16" s="10"/>
      <c r="K16" s="9">
        <v>0</v>
      </c>
      <c r="L16" s="10">
        <f t="shared" si="1"/>
        <v>0</v>
      </c>
      <c r="M16" s="9">
        <v>66.7</v>
      </c>
      <c r="N16" s="15">
        <v>0.7</v>
      </c>
    </row>
    <row r="17" spans="1:14" s="11" customFormat="1" x14ac:dyDescent="0.2">
      <c r="A17" s="9" t="str">
        <f>'1'!A17</f>
        <v>CALCULO VECTORIAL</v>
      </c>
      <c r="B17" s="9" t="s">
        <v>46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30</v>
      </c>
      <c r="G17" s="9"/>
      <c r="H17" s="10"/>
      <c r="I17" s="9">
        <f t="shared" si="0"/>
        <v>5</v>
      </c>
      <c r="J17" s="10"/>
      <c r="K17" s="9">
        <v>0</v>
      </c>
      <c r="L17" s="10">
        <f t="shared" si="1"/>
        <v>0</v>
      </c>
      <c r="M17" s="9">
        <v>80.510000000000005</v>
      </c>
      <c r="N17" s="15">
        <v>0.74280000000000002</v>
      </c>
    </row>
    <row r="18" spans="1:14" s="11" customFormat="1" x14ac:dyDescent="0.2">
      <c r="A18" s="9" t="str">
        <f>'1'!A18</f>
        <v>CALCULO VECTORIAL</v>
      </c>
      <c r="B18" s="9" t="s">
        <v>46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85.36</v>
      </c>
      <c r="N18" s="15">
        <v>0.84209999999999996</v>
      </c>
    </row>
    <row r="19" spans="1:14" s="11" customFormat="1" x14ac:dyDescent="0.2">
      <c r="A19" s="9" t="str">
        <f>'1'!A19</f>
        <v xml:space="preserve">TERMODINAMICA </v>
      </c>
      <c r="B19" s="9" t="s">
        <v>46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28</v>
      </c>
      <c r="G19" s="9"/>
      <c r="H19" s="10"/>
      <c r="I19" s="9">
        <f t="shared" si="0"/>
        <v>4</v>
      </c>
      <c r="J19" s="10"/>
      <c r="K19" s="9">
        <v>0</v>
      </c>
      <c r="L19" s="10">
        <f t="shared" si="1"/>
        <v>0</v>
      </c>
      <c r="M19" s="9">
        <v>83.4</v>
      </c>
      <c r="N19" s="15">
        <v>0.78120000000000001</v>
      </c>
    </row>
    <row r="20" spans="1:14" s="11" customFormat="1" x14ac:dyDescent="0.2">
      <c r="A20" s="9" t="str">
        <f>A14</f>
        <v>CALCULO VECTORIAL</v>
      </c>
      <c r="B20" s="9" t="s">
        <v>47</v>
      </c>
      <c r="C20" s="9" t="str">
        <f>C14</f>
        <v>302B</v>
      </c>
      <c r="D20" s="9" t="str">
        <f>D14</f>
        <v>IEME</v>
      </c>
      <c r="E20" s="9">
        <f>E14</f>
        <v>21</v>
      </c>
      <c r="F20" s="9">
        <v>11</v>
      </c>
      <c r="G20" s="9"/>
      <c r="H20" s="10"/>
      <c r="I20" s="9">
        <f t="shared" si="0"/>
        <v>10</v>
      </c>
      <c r="J20" s="10"/>
      <c r="K20" s="9">
        <v>0</v>
      </c>
      <c r="L20" s="10">
        <f t="shared" si="1"/>
        <v>0</v>
      </c>
      <c r="M20" s="9">
        <v>45.76</v>
      </c>
      <c r="N20" s="15">
        <v>0.52380000000000004</v>
      </c>
    </row>
    <row r="21" spans="1:14" s="11" customFormat="1" x14ac:dyDescent="0.2">
      <c r="A21" s="9" t="str">
        <f t="shared" ref="A21:A24" si="2">A15</f>
        <v xml:space="preserve">TERMODINAMICA </v>
      </c>
      <c r="B21" s="9" t="s">
        <v>47</v>
      </c>
      <c r="C21" s="9" t="str">
        <f t="shared" ref="C21:E25" si="3">C15</f>
        <v>302B</v>
      </c>
      <c r="D21" s="9" t="str">
        <f t="shared" si="3"/>
        <v>IEME</v>
      </c>
      <c r="E21" s="9">
        <f t="shared" si="3"/>
        <v>20</v>
      </c>
      <c r="F21" s="9">
        <v>10</v>
      </c>
      <c r="G21" s="9"/>
      <c r="H21" s="10"/>
      <c r="I21" s="9">
        <f t="shared" si="0"/>
        <v>10</v>
      </c>
      <c r="J21" s="10"/>
      <c r="K21" s="9">
        <v>0</v>
      </c>
      <c r="L21" s="10">
        <f t="shared" si="1"/>
        <v>0</v>
      </c>
      <c r="M21" s="9">
        <v>44.4</v>
      </c>
      <c r="N21" s="15">
        <v>0.5</v>
      </c>
    </row>
    <row r="22" spans="1:14" s="11" customFormat="1" x14ac:dyDescent="0.2">
      <c r="A22" s="9" t="str">
        <f t="shared" si="2"/>
        <v>ECUACIONES DIFERENCIALES</v>
      </c>
      <c r="B22" s="9" t="s">
        <v>47</v>
      </c>
      <c r="C22" s="9" t="str">
        <f t="shared" si="3"/>
        <v>402U</v>
      </c>
      <c r="D22" s="9" t="str">
        <f t="shared" si="3"/>
        <v>IEME</v>
      </c>
      <c r="E22" s="9">
        <f t="shared" si="3"/>
        <v>10</v>
      </c>
      <c r="F22" s="9">
        <v>6</v>
      </c>
      <c r="G22" s="9"/>
      <c r="H22" s="10"/>
      <c r="I22" s="9">
        <f t="shared" si="0"/>
        <v>4</v>
      </c>
      <c r="J22" s="10"/>
      <c r="K22" s="9">
        <v>0</v>
      </c>
      <c r="L22" s="10">
        <f t="shared" si="1"/>
        <v>0</v>
      </c>
      <c r="M22" s="9">
        <v>57.2</v>
      </c>
      <c r="N22" s="15">
        <v>0.6</v>
      </c>
    </row>
    <row r="23" spans="1:14" s="11" customFormat="1" x14ac:dyDescent="0.2">
      <c r="A23" s="9" t="str">
        <f t="shared" si="2"/>
        <v>CALCULO VECTORIAL</v>
      </c>
      <c r="B23" s="9" t="s">
        <v>47</v>
      </c>
      <c r="C23" s="9" t="str">
        <f t="shared" si="3"/>
        <v>302A</v>
      </c>
      <c r="D23" s="9" t="str">
        <f t="shared" si="3"/>
        <v>IEME</v>
      </c>
      <c r="E23" s="9">
        <f t="shared" si="3"/>
        <v>35</v>
      </c>
      <c r="F23" s="9">
        <v>27</v>
      </c>
      <c r="G23" s="9"/>
      <c r="H23" s="10"/>
      <c r="I23" s="9">
        <f t="shared" si="0"/>
        <v>8</v>
      </c>
      <c r="J23" s="10"/>
      <c r="K23" s="9">
        <v>0</v>
      </c>
      <c r="L23" s="10">
        <f t="shared" si="1"/>
        <v>0</v>
      </c>
      <c r="M23" s="9">
        <v>72</v>
      </c>
      <c r="N23" s="15">
        <v>0.77139999999999997</v>
      </c>
    </row>
    <row r="24" spans="1:14" s="11" customFormat="1" x14ac:dyDescent="0.2">
      <c r="A24" s="9" t="str">
        <f t="shared" si="2"/>
        <v>CALCULO VECTORIAL</v>
      </c>
      <c r="B24" s="9" t="s">
        <v>47</v>
      </c>
      <c r="C24" s="9" t="str">
        <f t="shared" si="3"/>
        <v>311A</v>
      </c>
      <c r="D24" s="9" t="str">
        <f t="shared" si="3"/>
        <v>IMCT</v>
      </c>
      <c r="E24" s="9">
        <f t="shared" si="3"/>
        <v>19</v>
      </c>
      <c r="F24" s="9">
        <v>17</v>
      </c>
      <c r="G24" s="9"/>
      <c r="H24" s="10"/>
      <c r="I24" s="9">
        <f t="shared" si="0"/>
        <v>2</v>
      </c>
      <c r="J24" s="10"/>
      <c r="K24" s="9">
        <v>0</v>
      </c>
      <c r="L24" s="10">
        <f t="shared" si="1"/>
        <v>0</v>
      </c>
      <c r="M24" s="9">
        <v>84.68</v>
      </c>
      <c r="N24" s="15">
        <v>0.84209999999999996</v>
      </c>
    </row>
    <row r="25" spans="1:14" s="11" customFormat="1" x14ac:dyDescent="0.2">
      <c r="A25" s="9" t="str">
        <f>A19</f>
        <v xml:space="preserve">TERMODINAMICA </v>
      </c>
      <c r="B25" s="9" t="s">
        <v>47</v>
      </c>
      <c r="C25" s="9" t="str">
        <f t="shared" si="3"/>
        <v>302A</v>
      </c>
      <c r="D25" s="9" t="str">
        <f t="shared" si="3"/>
        <v>IEME</v>
      </c>
      <c r="E25" s="9">
        <f t="shared" si="3"/>
        <v>32</v>
      </c>
      <c r="F25" s="9">
        <v>25</v>
      </c>
      <c r="G25" s="9"/>
      <c r="H25" s="10"/>
      <c r="I25" s="9">
        <f t="shared" si="0"/>
        <v>7</v>
      </c>
      <c r="J25" s="10"/>
      <c r="K25" s="9">
        <v>0</v>
      </c>
      <c r="L25" s="10">
        <f t="shared" si="1"/>
        <v>0</v>
      </c>
      <c r="M25" s="9">
        <v>73.430000000000007</v>
      </c>
      <c r="N25" s="15">
        <v>0.78120000000000001</v>
      </c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274</v>
      </c>
      <c r="F28" s="17">
        <f>SUM(F14:F27)</f>
        <v>208</v>
      </c>
      <c r="G28" s="17"/>
      <c r="H28" s="18"/>
      <c r="I28" s="17">
        <f t="shared" si="0"/>
        <v>66</v>
      </c>
      <c r="J28" s="18"/>
      <c r="K28" s="17">
        <f>SUM(K14:K27)</f>
        <v>0</v>
      </c>
      <c r="L28" s="18">
        <f t="shared" si="1"/>
        <v>0</v>
      </c>
      <c r="M28" s="17">
        <f>AVERAGE(M14:M27)</f>
        <v>68.204999999999998</v>
      </c>
      <c r="N28" s="19">
        <f>AVERAGE(N14:N27)</f>
        <v>0.71240000000000003</v>
      </c>
    </row>
    <row r="30" spans="1:14" ht="120" customHeight="1" x14ac:dyDescent="0.2">
      <c r="A30" s="38" t="s">
        <v>26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2" spans="1:14" x14ac:dyDescent="0.2">
      <c r="A32" s="12"/>
    </row>
    <row r="33" spans="1:10" x14ac:dyDescent="0.2">
      <c r="B33" s="46" t="s">
        <v>27</v>
      </c>
      <c r="C33" s="46"/>
      <c r="D33" s="46"/>
      <c r="G33" s="30" t="s">
        <v>28</v>
      </c>
      <c r="H33" s="30"/>
      <c r="I33" s="30"/>
      <c r="J33" s="30"/>
    </row>
    <row r="34" spans="1:10" ht="62.25" customHeight="1" x14ac:dyDescent="0.2">
      <c r="B34" s="47"/>
      <c r="C34" s="47"/>
      <c r="D34" s="47"/>
      <c r="E34" s="22"/>
      <c r="G34" s="42"/>
      <c r="H34" s="42"/>
      <c r="I34" s="42"/>
      <c r="J34" s="42"/>
    </row>
    <row r="35" spans="1:10" hidden="1" x14ac:dyDescent="0.2">
      <c r="A35" s="45" t="e">
        <v>#REF!</v>
      </c>
      <c r="B35" s="45"/>
      <c r="C35" s="6"/>
      <c r="E35" s="45"/>
      <c r="F35" s="45"/>
      <c r="G35" s="45"/>
      <c r="H35" s="45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tr">
        <f>'1'!G37</f>
        <v>M.I.I. ESTEBAN DOMINGUEZ FISCAL</v>
      </c>
      <c r="H37" s="28"/>
      <c r="I37" s="28"/>
      <c r="J37" s="28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3" zoomScale="110" zoomScaleNormal="110" zoomScaleSheetLayoutView="100" workbookViewId="0">
      <selection activeCell="D22" sqref="D2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2">
      <c r="A6" s="31" t="s">
        <v>2</v>
      </c>
      <c r="B6" s="31"/>
      <c r="C6" s="31"/>
      <c r="D6" s="31"/>
      <c r="E6" s="32" t="str">
        <f>'1'!E6:H6</f>
        <v>EN ELECTROMECANICA</v>
      </c>
      <c r="F6" s="32"/>
      <c r="G6" s="32"/>
      <c r="H6" s="32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2" t="s">
        <v>29</v>
      </c>
      <c r="C8" s="42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1" t="s">
        <v>7</v>
      </c>
      <c r="J8" s="41"/>
      <c r="K8" s="41"/>
      <c r="L8" s="42" t="str">
        <f>'1'!L8</f>
        <v>Sep 2022-Ene 2023</v>
      </c>
      <c r="M8" s="42"/>
      <c r="N8" s="42"/>
    </row>
    <row r="10" spans="1:14" x14ac:dyDescent="0.2">
      <c r="A10" s="4" t="s">
        <v>8</v>
      </c>
      <c r="B10" s="42" t="str">
        <f>'1'!B10</f>
        <v>ING. ALEJANDRO OLIVERIO COPETE PAXTIAN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3" t="s">
        <v>9</v>
      </c>
      <c r="B12" s="39" t="s">
        <v>10</v>
      </c>
      <c r="C12" s="39" t="s">
        <v>11</v>
      </c>
      <c r="D12" s="34" t="s">
        <v>12</v>
      </c>
      <c r="E12" s="34" t="s">
        <v>13</v>
      </c>
      <c r="F12" s="34" t="s">
        <v>14</v>
      </c>
      <c r="G12" s="34"/>
      <c r="H12" s="34" t="s">
        <v>15</v>
      </c>
      <c r="I12" s="34" t="s">
        <v>16</v>
      </c>
      <c r="J12" s="34" t="s">
        <v>17</v>
      </c>
      <c r="K12" s="34" t="s">
        <v>18</v>
      </c>
      <c r="L12" s="34" t="s">
        <v>19</v>
      </c>
      <c r="M12" s="34" t="s">
        <v>20</v>
      </c>
      <c r="N12" s="36" t="s">
        <v>21</v>
      </c>
    </row>
    <row r="13" spans="1:14" x14ac:dyDescent="0.2">
      <c r="A13" s="44"/>
      <c r="B13" s="40"/>
      <c r="C13" s="40"/>
      <c r="D13" s="35"/>
      <c r="E13" s="35"/>
      <c r="F13" s="7" t="s">
        <v>22</v>
      </c>
      <c r="G13" s="7" t="s">
        <v>23</v>
      </c>
      <c r="H13" s="35"/>
      <c r="I13" s="35"/>
      <c r="J13" s="35"/>
      <c r="K13" s="35"/>
      <c r="L13" s="35"/>
      <c r="M13" s="35"/>
      <c r="N13" s="37"/>
    </row>
    <row r="14" spans="1:14" s="11" customFormat="1" x14ac:dyDescent="0.2">
      <c r="A14" s="9" t="str">
        <f>'1'!A14</f>
        <v>CALCULO VECTORIAL</v>
      </c>
      <c r="B14" s="9" t="s">
        <v>48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10</v>
      </c>
      <c r="G14" s="9">
        <v>7</v>
      </c>
      <c r="H14" s="10">
        <f>(F14+G14)/E14</f>
        <v>0.80952380952380953</v>
      </c>
      <c r="I14" s="9">
        <f t="shared" ref="I14:I28" si="0">(E14-SUM(F14:G14))-K14</f>
        <v>4</v>
      </c>
      <c r="J14" s="10">
        <f t="shared" ref="J14:J28" si="1">I14/E14</f>
        <v>0.19047619047619047</v>
      </c>
      <c r="K14" s="9">
        <v>0</v>
      </c>
      <c r="L14" s="10">
        <v>0</v>
      </c>
      <c r="M14" s="9">
        <v>67.19</v>
      </c>
      <c r="N14" s="15">
        <v>0.8095</v>
      </c>
    </row>
    <row r="15" spans="1:14" s="11" customFormat="1" x14ac:dyDescent="0.2">
      <c r="A15" s="9" t="str">
        <f>'1'!A15</f>
        <v xml:space="preserve">TERMODINAMICA </v>
      </c>
      <c r="B15" s="9" t="s">
        <v>48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9</v>
      </c>
      <c r="G15" s="9">
        <v>8</v>
      </c>
      <c r="H15" s="10">
        <f t="shared" ref="H15:H19" si="2">(F15+G15)/E15</f>
        <v>0.85</v>
      </c>
      <c r="I15" s="9">
        <f t="shared" si="0"/>
        <v>3</v>
      </c>
      <c r="J15" s="10">
        <f t="shared" si="1"/>
        <v>0.15</v>
      </c>
      <c r="K15" s="9">
        <v>0</v>
      </c>
      <c r="L15" s="10">
        <f t="shared" ref="L15:L28" si="3">K15/E15</f>
        <v>0</v>
      </c>
      <c r="M15" s="9">
        <v>72.099999999999994</v>
      </c>
      <c r="N15" s="15">
        <v>0.8</v>
      </c>
    </row>
    <row r="16" spans="1:14" s="11" customFormat="1" x14ac:dyDescent="0.2">
      <c r="A16" s="9" t="str">
        <f>'1'!A16</f>
        <v>ECUACIONES DIFERENCIALES</v>
      </c>
      <c r="B16" s="9" t="s">
        <v>48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6</v>
      </c>
      <c r="G16" s="9">
        <v>2</v>
      </c>
      <c r="H16" s="10">
        <f t="shared" si="2"/>
        <v>0.8</v>
      </c>
      <c r="I16" s="9">
        <f t="shared" si="0"/>
        <v>2</v>
      </c>
      <c r="J16" s="10">
        <f t="shared" si="1"/>
        <v>0.2</v>
      </c>
      <c r="K16" s="9">
        <v>0</v>
      </c>
      <c r="L16" s="10">
        <f t="shared" si="3"/>
        <v>0</v>
      </c>
      <c r="M16" s="9">
        <v>74.7</v>
      </c>
      <c r="N16" s="15">
        <v>0.8</v>
      </c>
    </row>
    <row r="17" spans="1:14" s="11" customFormat="1" x14ac:dyDescent="0.2">
      <c r="A17" s="9" t="str">
        <f>'1'!A17</f>
        <v>CALCULO VECTORIAL</v>
      </c>
      <c r="B17" s="9" t="s">
        <v>48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23</v>
      </c>
      <c r="G17" s="9">
        <v>9</v>
      </c>
      <c r="H17" s="10">
        <f t="shared" si="2"/>
        <v>0.91428571428571426</v>
      </c>
      <c r="I17" s="9">
        <f t="shared" si="0"/>
        <v>3</v>
      </c>
      <c r="J17" s="10">
        <f t="shared" si="1"/>
        <v>8.5714285714285715E-2</v>
      </c>
      <c r="K17" s="9">
        <v>0</v>
      </c>
      <c r="L17" s="10">
        <f t="shared" si="3"/>
        <v>0</v>
      </c>
      <c r="M17" s="9">
        <v>84.74</v>
      </c>
      <c r="N17" s="15">
        <v>0.8</v>
      </c>
    </row>
    <row r="18" spans="1:14" s="11" customFormat="1" x14ac:dyDescent="0.2">
      <c r="A18" s="9" t="str">
        <f>'1'!A18</f>
        <v>CALCULO VECTORIAL</v>
      </c>
      <c r="B18" s="9" t="s">
        <v>48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>
        <v>2</v>
      </c>
      <c r="H18" s="10">
        <f t="shared" si="2"/>
        <v>1</v>
      </c>
      <c r="I18" s="9">
        <f t="shared" si="0"/>
        <v>0</v>
      </c>
      <c r="J18" s="10">
        <f t="shared" si="1"/>
        <v>0</v>
      </c>
      <c r="K18" s="9">
        <v>0</v>
      </c>
      <c r="L18" s="10">
        <f t="shared" si="3"/>
        <v>0</v>
      </c>
      <c r="M18" s="9">
        <v>93.73</v>
      </c>
      <c r="N18" s="15">
        <v>0.68240000000000001</v>
      </c>
    </row>
    <row r="19" spans="1:14" s="11" customFormat="1" x14ac:dyDescent="0.2">
      <c r="A19" s="9" t="str">
        <f>'1'!A19</f>
        <v xml:space="preserve">TERMODINAMICA </v>
      </c>
      <c r="B19" s="9" t="s">
        <v>48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21</v>
      </c>
      <c r="G19" s="9">
        <v>8</v>
      </c>
      <c r="H19" s="10">
        <f t="shared" si="2"/>
        <v>0.90625</v>
      </c>
      <c r="I19" s="9">
        <f t="shared" si="0"/>
        <v>3</v>
      </c>
      <c r="J19" s="10">
        <f t="shared" si="1"/>
        <v>9.375E-2</v>
      </c>
      <c r="K19" s="9">
        <v>0</v>
      </c>
      <c r="L19" s="10">
        <f t="shared" si="3"/>
        <v>0</v>
      </c>
      <c r="M19" s="9">
        <v>84.62</v>
      </c>
      <c r="N19" s="15">
        <v>0.8125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86</v>
      </c>
      <c r="G28" s="17">
        <f>SUM(G14:G27)</f>
        <v>36</v>
      </c>
      <c r="H28" s="18">
        <f>SUM(F28:G28)/E28</f>
        <v>0.89051094890510951</v>
      </c>
      <c r="I28" s="17">
        <f t="shared" si="0"/>
        <v>15</v>
      </c>
      <c r="J28" s="18">
        <f t="shared" si="1"/>
        <v>0.10948905109489052</v>
      </c>
      <c r="K28" s="17">
        <f>SUM(K14:K27)</f>
        <v>0</v>
      </c>
      <c r="L28" s="18">
        <f t="shared" si="3"/>
        <v>0</v>
      </c>
      <c r="M28" s="17">
        <f>AVERAGE(M14:M27)</f>
        <v>79.513333333333335</v>
      </c>
      <c r="N28" s="19">
        <f>AVERAGE(N14:N27)</f>
        <v>0.78406666666666658</v>
      </c>
    </row>
    <row r="30" spans="1:14" ht="120" customHeight="1" x14ac:dyDescent="0.2">
      <c r="A30" s="38" t="s">
        <v>26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2" spans="1:14" x14ac:dyDescent="0.2">
      <c r="A32" s="12"/>
    </row>
    <row r="33" spans="1:10" x14ac:dyDescent="0.2">
      <c r="B33" s="46" t="s">
        <v>27</v>
      </c>
      <c r="C33" s="46"/>
      <c r="D33" s="46"/>
      <c r="G33" s="30" t="s">
        <v>28</v>
      </c>
      <c r="H33" s="30"/>
      <c r="I33" s="30"/>
      <c r="J33" s="30"/>
    </row>
    <row r="34" spans="1:10" ht="62.25" customHeight="1" x14ac:dyDescent="0.2">
      <c r="B34" s="47"/>
      <c r="C34" s="47"/>
      <c r="D34" s="47"/>
      <c r="E34" s="22"/>
      <c r="G34" s="42"/>
      <c r="H34" s="42"/>
      <c r="I34" s="42"/>
      <c r="J34" s="42"/>
    </row>
    <row r="35" spans="1:10" hidden="1" x14ac:dyDescent="0.2">
      <c r="A35" s="45" t="e">
        <v>#REF!</v>
      </c>
      <c r="B35" s="45"/>
      <c r="C35" s="6"/>
      <c r="E35" s="45"/>
      <c r="F35" s="45"/>
      <c r="G35" s="45"/>
      <c r="H35" s="45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9"/>
      <c r="D37" s="29"/>
      <c r="E37" s="13"/>
      <c r="F37" s="13"/>
      <c r="G37" s="48" t="str">
        <f>'1'!G37</f>
        <v>M.I.I. ESTEBAN DOMINGUEZ FISCAL</v>
      </c>
      <c r="H37" s="48"/>
      <c r="I37" s="48"/>
      <c r="J37" s="48"/>
    </row>
  </sheetData>
  <mergeCells count="30">
    <mergeCell ref="A35:B35"/>
    <mergeCell ref="E35:H35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2023-01-16T01:42:28Z</cp:lastPrinted>
  <dcterms:created xsi:type="dcterms:W3CDTF">2021-11-22T14:45:25Z</dcterms:created>
  <dcterms:modified xsi:type="dcterms:W3CDTF">2023-01-16T18:54:07Z</dcterms:modified>
  <cp:category/>
  <cp:contentStatus/>
</cp:coreProperties>
</file>