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2\agosto\Reporte de Calificaciones\Reporte 3\"/>
    </mc:Choice>
  </mc:AlternateContent>
  <bookViews>
    <workbookView xWindow="0" yWindow="0" windowWidth="19200" windowHeight="731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6" i="23" l="1"/>
  <c r="C16" i="23"/>
  <c r="D16" i="23"/>
  <c r="E16" i="23"/>
  <c r="I16" i="23" s="1"/>
  <c r="L16" i="23" l="1"/>
  <c r="N21" i="23"/>
  <c r="N20" i="23"/>
  <c r="N19" i="23"/>
  <c r="N18" i="23"/>
  <c r="N17" i="23"/>
  <c r="N15" i="23"/>
  <c r="N14" i="23"/>
  <c r="I20" i="23"/>
  <c r="L20" i="23"/>
  <c r="L19" i="23"/>
  <c r="I19" i="23"/>
  <c r="I18" i="23"/>
  <c r="L18" i="23"/>
  <c r="D18" i="23"/>
  <c r="E17" i="23"/>
  <c r="D17" i="23"/>
  <c r="C17" i="23"/>
  <c r="A17" i="23"/>
  <c r="E15" i="23"/>
  <c r="D15" i="23"/>
  <c r="C15" i="23"/>
  <c r="A15" i="23"/>
  <c r="D14" i="23"/>
  <c r="C14" i="23"/>
  <c r="A14" i="23"/>
  <c r="G37" i="25" l="1"/>
  <c r="G37" i="24"/>
  <c r="G37" i="23"/>
  <c r="G37" i="22"/>
  <c r="L18" i="22" l="1"/>
  <c r="L17" i="22"/>
  <c r="L16" i="22"/>
  <c r="L15" i="22"/>
  <c r="L14" i="22"/>
  <c r="E6" i="23" l="1"/>
  <c r="E6" i="22"/>
  <c r="E28" i="10" l="1"/>
  <c r="I19" i="10"/>
  <c r="I18" i="10"/>
  <c r="I17" i="10"/>
  <c r="I16" i="10"/>
  <c r="I15" i="10"/>
  <c r="I14" i="10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I21" i="23"/>
  <c r="I17" i="23"/>
  <c r="I15" i="23"/>
  <c r="I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I18" i="22" s="1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I16" i="22"/>
  <c r="B37" i="10"/>
  <c r="N28" i="10"/>
  <c r="M28" i="10"/>
  <c r="K28" i="10"/>
  <c r="F28" i="10"/>
  <c r="L18" i="10"/>
  <c r="L17" i="10"/>
  <c r="L16" i="10"/>
  <c r="L15" i="10"/>
  <c r="L14" i="10"/>
  <c r="I15" i="25" l="1"/>
  <c r="J15" i="25" s="1"/>
  <c r="H15" i="25"/>
  <c r="I17" i="25"/>
  <c r="J17" i="25" s="1"/>
  <c r="H17" i="25"/>
  <c r="I18" i="25"/>
  <c r="J18" i="25" s="1"/>
  <c r="H18" i="25"/>
  <c r="I20" i="25"/>
  <c r="J20" i="25" s="1"/>
  <c r="H20" i="25"/>
  <c r="I23" i="25"/>
  <c r="J23" i="25" s="1"/>
  <c r="H23" i="25"/>
  <c r="I25" i="25"/>
  <c r="J25" i="25" s="1"/>
  <c r="H25" i="25"/>
  <c r="I27" i="25"/>
  <c r="J27" i="25" s="1"/>
  <c r="H27" i="25"/>
  <c r="I14" i="22"/>
  <c r="I16" i="25"/>
  <c r="J16" i="25" s="1"/>
  <c r="H16" i="25"/>
  <c r="I19" i="25"/>
  <c r="J19" i="25" s="1"/>
  <c r="H19" i="25"/>
  <c r="I21" i="25"/>
  <c r="J21" i="25" s="1"/>
  <c r="H21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7" i="23"/>
  <c r="L21" i="23"/>
  <c r="E28" i="23"/>
  <c r="I17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  <author>tc={4878C29F-3CB2-466A-8A67-2FD52CC30540}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<sst xmlns="http://schemas.openxmlformats.org/spreadsheetml/2006/main" count="213" uniqueCount="53">
  <si>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</si>
  <si>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</si>
  <si>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</si>
  <si>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</si>
  <si>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</si>
  <si>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</si>
  <si>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</si>
  <si>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</si>
  <si>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</si>
  <si>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</si>
  <si>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</si>
  <si>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</si>
  <si>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</si>
  <si>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</si>
  <si>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</si>
  <si>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</si>
  <si>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</si>
  <si>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</si>
  <si>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</si>
  <si>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</si>
  <si>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</si>
  <si>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</si>
  <si>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</si>
  <si>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</si>
  <si>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</si>
  <si>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</si>
  <si>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</si>
  <si>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</si>
  <si>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</si>
  <si>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</si>
  <si>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</si>
  <si>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FUNDAMENTOS DE PROGRAMACIÓN</t>
  </si>
  <si>
    <t>104C</t>
  </si>
  <si>
    <t>ISIC</t>
  </si>
  <si>
    <t>ESTRUCTURA DE DATOS</t>
  </si>
  <si>
    <t>304B</t>
  </si>
  <si>
    <t>II</t>
  </si>
  <si>
    <t>SISTEMAS OPERATIVOS</t>
  </si>
  <si>
    <t>GRAFICACIÓN</t>
  </si>
  <si>
    <t>504A</t>
  </si>
  <si>
    <t>CONMUTACIÓN Y ENRUTAMIENTO EN REDES DE DATOS</t>
  </si>
  <si>
    <t>S/E</t>
  </si>
  <si>
    <t>704A</t>
  </si>
  <si>
    <t>MTI. ANGELINA MÁRQUEZ JIMÉNEZ</t>
  </si>
  <si>
    <t xml:space="preserve">EN SISTEMAS COMPUTACIONALES </t>
  </si>
  <si>
    <t>ISC. MARÍA ELENA MORALES BENÍTEZ</t>
  </si>
  <si>
    <t>SEP 22 - ENE 23</t>
  </si>
  <si>
    <t>III</t>
  </si>
  <si>
    <t>3°</t>
  </si>
  <si>
    <t>2°</t>
  </si>
  <si>
    <t>4°</t>
  </si>
  <si>
    <t>IV</t>
  </si>
  <si>
    <t xml:space="preserve">ESTRUCTURA DE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</si>
</sst>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/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5" xfId="0" applyFont="1" applyBorder="1" applyAlignment="1">
      <alignment horizontal="center"/>
    </xf>
    <xf numFmtId="0" fontId="9" fillId="0" borderId="15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left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7" zoomScale="89" zoomScaleNormal="85" zoomScaleSheetLayoutView="100" workbookViewId="0">
      <selection activeCell="B15" sqref="B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4.5" x14ac:dyDescent="0.35">
      <c r="A6" s="49" t="s">
        <v>2</v>
      </c>
      <c r="B6" s="49"/>
      <c r="C6" s="49"/>
      <c r="D6" s="49"/>
      <c r="E6" s="51" t="s">
        <v>44</v>
      </c>
      <c r="F6" s="46"/>
      <c r="G6" s="46"/>
      <c r="H6" s="46"/>
      <c r="I6" s="46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8" t="s">
        <v>4</v>
      </c>
      <c r="C8" s="38"/>
      <c r="D8" s="14" t="s">
        <v>5</v>
      </c>
      <c r="E8" s="5">
        <v>5</v>
      </c>
      <c r="G8" s="4" t="s">
        <v>6</v>
      </c>
      <c r="H8" s="5">
        <v>5</v>
      </c>
      <c r="I8" s="44" t="s">
        <v>7</v>
      </c>
      <c r="J8" s="44"/>
      <c r="K8" s="44"/>
      <c r="L8" s="38" t="s">
        <v>46</v>
      </c>
      <c r="M8" s="38"/>
      <c r="N8" s="38"/>
    </row>
    <row r="10" spans="1:14" ht="14.5" x14ac:dyDescent="0.35">
      <c r="A10" s="4" t="s">
        <v>8</v>
      </c>
      <c r="B10" s="45" t="s">
        <v>43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7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ht="13" x14ac:dyDescent="0.25">
      <c r="A13" s="48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5">
      <c r="A14" s="21" t="s">
        <v>31</v>
      </c>
      <c r="B14" s="22" t="s">
        <v>21</v>
      </c>
      <c r="C14" s="22" t="s">
        <v>32</v>
      </c>
      <c r="D14" s="22" t="s">
        <v>33</v>
      </c>
      <c r="E14" s="22">
        <v>23</v>
      </c>
      <c r="F14" s="22">
        <v>15</v>
      </c>
      <c r="G14" s="9"/>
      <c r="H14" s="10"/>
      <c r="I14" s="9">
        <f t="shared" ref="I14:I19" si="0">(E14-SUM(F14:G14))-K14</f>
        <v>8</v>
      </c>
      <c r="J14" s="10"/>
      <c r="K14" s="9">
        <v>0</v>
      </c>
      <c r="L14" s="10">
        <f t="shared" ref="L14:L28" si="1">K14/E14</f>
        <v>0</v>
      </c>
      <c r="M14" s="22">
        <v>59</v>
      </c>
      <c r="N14" s="25">
        <v>0.65</v>
      </c>
    </row>
    <row r="15" spans="1:14" s="11" customFormat="1" x14ac:dyDescent="0.25">
      <c r="A15" s="21" t="s">
        <v>34</v>
      </c>
      <c r="B15" s="22" t="s">
        <v>21</v>
      </c>
      <c r="C15" s="22" t="s">
        <v>35</v>
      </c>
      <c r="D15" s="22" t="s">
        <v>33</v>
      </c>
      <c r="E15" s="22">
        <v>16</v>
      </c>
      <c r="F15" s="22">
        <v>14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22">
        <v>76</v>
      </c>
      <c r="N15" s="25">
        <v>0.69</v>
      </c>
    </row>
    <row r="16" spans="1:14" s="11" customFormat="1" x14ac:dyDescent="0.25">
      <c r="A16" s="21" t="s">
        <v>34</v>
      </c>
      <c r="B16" s="22" t="s">
        <v>36</v>
      </c>
      <c r="C16" s="22" t="s">
        <v>35</v>
      </c>
      <c r="D16" s="22" t="s">
        <v>33</v>
      </c>
      <c r="E16" s="22">
        <v>16</v>
      </c>
      <c r="F16" s="22">
        <v>13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22">
        <v>85</v>
      </c>
      <c r="N16" s="25">
        <v>0.31</v>
      </c>
    </row>
    <row r="17" spans="1:14" s="11" customFormat="1" x14ac:dyDescent="0.25">
      <c r="A17" s="21" t="s">
        <v>37</v>
      </c>
      <c r="B17" s="22" t="s">
        <v>21</v>
      </c>
      <c r="C17" s="22" t="s">
        <v>35</v>
      </c>
      <c r="D17" s="22" t="s">
        <v>33</v>
      </c>
      <c r="E17" s="22">
        <v>16</v>
      </c>
      <c r="F17" s="22">
        <v>10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22">
        <v>48</v>
      </c>
      <c r="N17" s="25">
        <v>0.63</v>
      </c>
    </row>
    <row r="18" spans="1:14" s="11" customFormat="1" x14ac:dyDescent="0.25">
      <c r="A18" s="21" t="s">
        <v>38</v>
      </c>
      <c r="B18" s="22" t="s">
        <v>21</v>
      </c>
      <c r="C18" s="22" t="s">
        <v>39</v>
      </c>
      <c r="D18" s="22" t="s">
        <v>33</v>
      </c>
      <c r="E18" s="22">
        <v>23</v>
      </c>
      <c r="F18" s="22">
        <v>23</v>
      </c>
      <c r="G18" s="9"/>
      <c r="H18" s="23"/>
      <c r="I18" s="24">
        <f t="shared" si="0"/>
        <v>0</v>
      </c>
      <c r="J18" s="10"/>
      <c r="K18" s="9">
        <v>0</v>
      </c>
      <c r="L18" s="10">
        <f t="shared" si="1"/>
        <v>0</v>
      </c>
      <c r="M18" s="22">
        <v>81</v>
      </c>
      <c r="N18" s="25">
        <v>0.6</v>
      </c>
    </row>
    <row r="19" spans="1:14" s="11" customFormat="1" ht="25" x14ac:dyDescent="0.25">
      <c r="A19" s="21" t="s">
        <v>40</v>
      </c>
      <c r="B19" s="22" t="s">
        <v>41</v>
      </c>
      <c r="C19" s="22" t="s">
        <v>42</v>
      </c>
      <c r="D19" s="22" t="s">
        <v>33</v>
      </c>
      <c r="E19" s="22">
        <v>20</v>
      </c>
      <c r="F19" s="22"/>
      <c r="G19" s="9"/>
      <c r="H19" s="23"/>
      <c r="I19" s="24">
        <f t="shared" si="0"/>
        <v>20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24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24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24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24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24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24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24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24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114</v>
      </c>
      <c r="F28" s="17">
        <f>SUM(F14:F27)</f>
        <v>75</v>
      </c>
      <c r="G28" s="17">
        <v>0</v>
      </c>
      <c r="H28" s="18"/>
      <c r="I28" s="17">
        <f t="shared" ref="I28" si="2">(E28-SUM(F28:G28))-K28</f>
        <v>39</v>
      </c>
      <c r="J28" s="18"/>
      <c r="K28" s="17">
        <f>SUM(K14:K27)</f>
        <v>0</v>
      </c>
      <c r="L28" s="18">
        <f t="shared" si="1"/>
        <v>0</v>
      </c>
      <c r="M28" s="17">
        <f>AVERAGE(M14:M27)</f>
        <v>69.8</v>
      </c>
      <c r="N28" s="19">
        <f>AVERAGE(N14:N27)</f>
        <v>0.57599999999999996</v>
      </c>
    </row>
    <row r="30" spans="1:14" ht="120" customHeight="1" x14ac:dyDescent="0.25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5">
      <c r="A32" s="12"/>
    </row>
    <row r="33" spans="1:10" ht="13" x14ac:dyDescent="0.3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32" customHeight="1" x14ac:dyDescent="0.25">
      <c r="B34" s="37"/>
      <c r="C34" s="37"/>
      <c r="D34" s="37"/>
      <c r="G34" s="38"/>
      <c r="H34" s="38"/>
      <c r="I34" s="38"/>
      <c r="J34" s="38"/>
    </row>
    <row r="35" spans="1:10" hidden="1" x14ac:dyDescent="0.2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5"/>
    <row r="37" spans="1:10" ht="45" customHeight="1" x14ac:dyDescent="0.35">
      <c r="B37" s="30" t="str">
        <f>B10</f>
        <v>MTI. ANGELINA MÁRQUEZ JIMÉNEZ</v>
      </c>
      <c r="C37" s="30"/>
      <c r="D37" s="30"/>
      <c r="E37" s="13"/>
      <c r="F37" s="13"/>
      <c r="G37" s="31" t="s">
        <v>45</v>
      </c>
      <c r="H37" s="32"/>
      <c r="I37" s="32"/>
      <c r="J37" s="32"/>
    </row>
  </sheetData>
  <mergeCells count="31">
    <mergeCell ref="A3:N3"/>
    <mergeCell ref="A5:N5"/>
    <mergeCell ref="A6:D6"/>
    <mergeCell ref="B1:N1"/>
    <mergeCell ref="E6:I6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5" zoomScale="95" zoomScaleNormal="120" zoomScaleSheetLayoutView="100" workbookViewId="0">
      <selection activeCell="B9" sqref="B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3" x14ac:dyDescent="0.3">
      <c r="A6" s="49" t="s">
        <v>2</v>
      </c>
      <c r="B6" s="49"/>
      <c r="C6" s="49"/>
      <c r="D6" s="49"/>
      <c r="E6" s="52" t="str">
        <f>'1'!E6:I6</f>
        <v xml:space="preserve">EN SISTEMAS COMPUTACIONALES </v>
      </c>
      <c r="F6" s="52"/>
      <c r="G6" s="52"/>
      <c r="H6" s="5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 t="s">
        <v>49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44" t="s">
        <v>7</v>
      </c>
      <c r="J8" s="44"/>
      <c r="K8" s="44"/>
      <c r="L8" s="38" t="str">
        <f>'1'!L8</f>
        <v>SEP 22 - ENE 23</v>
      </c>
      <c r="M8" s="38"/>
      <c r="N8" s="38"/>
    </row>
    <row r="10" spans="1:14" ht="13" x14ac:dyDescent="0.3">
      <c r="A10" s="4" t="s">
        <v>8</v>
      </c>
      <c r="B10" s="38" t="str">
        <f>'1'!B10</f>
        <v>MTI. ANGELINA MÁRQUEZ JIMÉNEZ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7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ht="13" x14ac:dyDescent="0.25">
      <c r="A13" s="48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5">
      <c r="A14" s="9" t="str">
        <f>'1'!A14</f>
        <v>FUNDAMENTOS DE PROGRAMACIÓN</v>
      </c>
      <c r="B14" s="9" t="s">
        <v>36</v>
      </c>
      <c r="C14" s="9" t="str">
        <f>'1'!C14</f>
        <v>104C</v>
      </c>
      <c r="D14" s="9" t="str">
        <f>'1'!D14</f>
        <v>ISIC</v>
      </c>
      <c r="E14" s="9">
        <v>23</v>
      </c>
      <c r="F14" s="9">
        <v>17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18" si="1">K14/E14</f>
        <v>0</v>
      </c>
      <c r="M14" s="9">
        <v>60</v>
      </c>
      <c r="N14" s="15">
        <v>0.74</v>
      </c>
    </row>
    <row r="15" spans="1:14" s="11" customFormat="1" x14ac:dyDescent="0.25">
      <c r="A15" s="9" t="str">
        <f>'1'!A16</f>
        <v>ESTRUCTURA DE DATOS</v>
      </c>
      <c r="B15" s="9" t="s">
        <v>41</v>
      </c>
      <c r="C15" s="9" t="str">
        <f>'1'!C16</f>
        <v>304B</v>
      </c>
      <c r="D15" s="9" t="str">
        <f>'1'!D16</f>
        <v>ISIC</v>
      </c>
      <c r="E15" s="9">
        <f>'1'!E16</f>
        <v>16</v>
      </c>
      <c r="F15" s="9"/>
      <c r="G15" s="9"/>
      <c r="H15" s="10"/>
      <c r="I15" s="9">
        <f>(E15-SUM(F15:G15))-K15</f>
        <v>16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9" t="str">
        <f>'1'!A17</f>
        <v>SISTEMAS OPERATIVOS</v>
      </c>
      <c r="B16" s="9" t="s">
        <v>36</v>
      </c>
      <c r="C16" s="9" t="str">
        <f>'1'!C17</f>
        <v>304B</v>
      </c>
      <c r="D16" s="9" t="str">
        <f>'1'!D17</f>
        <v>ISIC</v>
      </c>
      <c r="E16" s="9">
        <f>'1'!E17</f>
        <v>16</v>
      </c>
      <c r="F16" s="9">
        <v>12</v>
      </c>
      <c r="G16" s="9"/>
      <c r="H16" s="10"/>
      <c r="I16" s="9">
        <f>(E16-SUM(F16:G16))-K16</f>
        <v>4</v>
      </c>
      <c r="J16" s="10"/>
      <c r="K16" s="9">
        <v>0</v>
      </c>
      <c r="L16" s="10">
        <f t="shared" si="1"/>
        <v>0</v>
      </c>
      <c r="M16" s="9">
        <v>60</v>
      </c>
      <c r="N16" s="15">
        <v>0.75</v>
      </c>
    </row>
    <row r="17" spans="1:14" s="11" customFormat="1" x14ac:dyDescent="0.25">
      <c r="A17" s="9" t="str">
        <f>'1'!A18</f>
        <v>GRAFICACIÓN</v>
      </c>
      <c r="B17" s="9" t="s">
        <v>36</v>
      </c>
      <c r="C17" s="9" t="str">
        <f>'1'!C18</f>
        <v>504A</v>
      </c>
      <c r="D17" s="9" t="str">
        <f>'1'!D18</f>
        <v>ISIC</v>
      </c>
      <c r="E17" s="9">
        <f>'1'!E18</f>
        <v>23</v>
      </c>
      <c r="F17" s="9">
        <v>21</v>
      </c>
      <c r="G17" s="9"/>
      <c r="H17" s="10"/>
      <c r="I17" s="9">
        <f>(E17-SUM(F17:G17))-K17</f>
        <v>2</v>
      </c>
      <c r="J17" s="10"/>
      <c r="K17" s="9">
        <v>0</v>
      </c>
      <c r="L17" s="10">
        <f t="shared" si="1"/>
        <v>0</v>
      </c>
      <c r="M17" s="9">
        <v>81</v>
      </c>
      <c r="N17" s="15">
        <v>0.83</v>
      </c>
    </row>
    <row r="18" spans="1:14" s="11" customFormat="1" ht="25" x14ac:dyDescent="0.25">
      <c r="A18" s="9" t="str">
        <f>'1'!A19</f>
        <v>CONMUTACIÓN Y ENRUTAMIENTO EN REDES DE DATOS</v>
      </c>
      <c r="B18" s="9" t="s">
        <v>21</v>
      </c>
      <c r="C18" s="9" t="str">
        <f>'1'!C19</f>
        <v>704A</v>
      </c>
      <c r="D18" s="9" t="str">
        <f>'1'!D19</f>
        <v>ISIC</v>
      </c>
      <c r="E18" s="9">
        <f>'1'!E19</f>
        <v>20</v>
      </c>
      <c r="F18" s="9">
        <v>13</v>
      </c>
      <c r="G18" s="9"/>
      <c r="H18" s="10"/>
      <c r="I18" s="9">
        <f>(E18-SUM(F18:G18))-K18</f>
        <v>7</v>
      </c>
      <c r="J18" s="10"/>
      <c r="K18" s="9">
        <v>0</v>
      </c>
      <c r="L18" s="10">
        <f t="shared" si="1"/>
        <v>0</v>
      </c>
      <c r="M18" s="9">
        <v>57</v>
      </c>
      <c r="N18" s="15">
        <v>0.65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24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24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24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24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24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24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24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24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63</v>
      </c>
      <c r="G28" s="17">
        <f>SUM(G14:G27)</f>
        <v>0</v>
      </c>
      <c r="H28" s="18"/>
      <c r="I28" s="17">
        <f t="shared" si="0"/>
        <v>35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64.5</v>
      </c>
      <c r="N28" s="19">
        <f>AVERAGE(N14:N27)</f>
        <v>0.74249999999999994</v>
      </c>
    </row>
    <row r="30" spans="1:14" ht="120" customHeight="1" x14ac:dyDescent="0.25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5">
      <c r="A32" s="12"/>
    </row>
    <row r="33" spans="1:10" ht="13" x14ac:dyDescent="0.3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5">
      <c r="B34" s="37"/>
      <c r="C34" s="37"/>
      <c r="D34" s="37"/>
      <c r="G34" s="38"/>
      <c r="H34" s="38"/>
      <c r="I34" s="38"/>
      <c r="J34" s="38"/>
    </row>
    <row r="35" spans="1:10" hidden="1" x14ac:dyDescent="0.2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5"/>
    <row r="37" spans="1:10" ht="45" customHeight="1" x14ac:dyDescent="0.25">
      <c r="B37" s="30" t="str">
        <f>B10</f>
        <v>MTI. ANGELINA MÁRQUEZ JIMÉNEZ</v>
      </c>
      <c r="C37" s="30"/>
      <c r="D37" s="30"/>
      <c r="E37" s="13"/>
      <c r="F37" s="13"/>
      <c r="G37" s="31" t="str">
        <f>'1'!G37:J37</f>
        <v>ISC. MARÍA ELENA MORALES BENÍTEZ</v>
      </c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abSelected="1" topLeftCell="A13" zoomScale="93" zoomScaleNormal="85" zoomScaleSheetLayoutView="100" workbookViewId="0">
      <selection activeCell="K20" sqref="K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3" x14ac:dyDescent="0.3">
      <c r="A6" s="49" t="s">
        <v>2</v>
      </c>
      <c r="B6" s="49"/>
      <c r="C6" s="49"/>
      <c r="D6" s="49"/>
      <c r="E6" s="52" t="str">
        <f>'1'!E6:I6</f>
        <v xml:space="preserve">EN SISTEMAS COMPUTACIONALES </v>
      </c>
      <c r="F6" s="52"/>
      <c r="G6" s="52"/>
      <c r="H6" s="5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 t="s">
        <v>48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44" t="s">
        <v>7</v>
      </c>
      <c r="J8" s="44"/>
      <c r="K8" s="44"/>
      <c r="L8" s="38" t="str">
        <f>'1'!L8</f>
        <v>SEP 22 - ENE 23</v>
      </c>
      <c r="M8" s="38"/>
      <c r="N8" s="38"/>
    </row>
    <row r="10" spans="1:14" ht="13" x14ac:dyDescent="0.3">
      <c r="A10" s="4" t="s">
        <v>8</v>
      </c>
      <c r="B10" s="38" t="str">
        <f>'1'!B10</f>
        <v>MTI. ANGELINA MÁRQUEZ JIMÉNEZ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7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ht="13" x14ac:dyDescent="0.25">
      <c r="A13" s="48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5">
      <c r="A14" s="9" t="str">
        <f>'1'!A14</f>
        <v>FUNDAMENTOS DE PROGRAMACIÓN</v>
      </c>
      <c r="B14" s="9" t="s">
        <v>47</v>
      </c>
      <c r="C14" s="9" t="str">
        <f>'1'!C14</f>
        <v>104C</v>
      </c>
      <c r="D14" s="9" t="str">
        <f>'1'!D14</f>
        <v>ISIC</v>
      </c>
      <c r="E14" s="9">
        <v>23</v>
      </c>
      <c r="F14" s="9">
        <v>15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55</v>
      </c>
      <c r="N14" s="15">
        <f>15/23</f>
        <v>0.65217391304347827</v>
      </c>
    </row>
    <row r="15" spans="1:14" s="11" customFormat="1" x14ac:dyDescent="0.25">
      <c r="A15" s="9" t="str">
        <f>'1'!A16</f>
        <v>ESTRUCTURA DE DATOS</v>
      </c>
      <c r="B15" s="9" t="s">
        <v>47</v>
      </c>
      <c r="C15" s="9" t="str">
        <f>'1'!C16</f>
        <v>304B</v>
      </c>
      <c r="D15" s="9" t="str">
        <f>'1'!D16</f>
        <v>ISIC</v>
      </c>
      <c r="E15" s="9">
        <f>'1'!E16</f>
        <v>16</v>
      </c>
      <c r="F15" s="9">
        <v>15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81</v>
      </c>
      <c r="N15" s="15">
        <f>13/16</f>
        <v>0.8125</v>
      </c>
    </row>
    <row r="16" spans="1:14" s="11" customFormat="1" x14ac:dyDescent="0.25">
      <c r="A16" s="9" t="s">
        <v>52</v>
      </c>
      <c r="B16" s="9" t="s">
        <v>51</v>
      </c>
      <c r="C16" s="9" t="str">
        <f>'1'!C17</f>
        <v>304B</v>
      </c>
      <c r="D16" s="9" t="str">
        <f>'1'!D17</f>
        <v>ISIC</v>
      </c>
      <c r="E16" s="9">
        <f>'1'!E17</f>
        <v>16</v>
      </c>
      <c r="F16" s="9">
        <v>12</v>
      </c>
      <c r="G16" s="9"/>
      <c r="H16" s="10"/>
      <c r="I16" s="26">
        <f t="shared" ref="I16" si="2">(E16-SUM(F16:G16))-K16</f>
        <v>4</v>
      </c>
      <c r="J16" s="27"/>
      <c r="K16" s="26">
        <v>0</v>
      </c>
      <c r="L16" s="27">
        <f t="shared" ref="L16" si="3">K16/E16</f>
        <v>0</v>
      </c>
      <c r="M16" s="26">
        <v>57</v>
      </c>
      <c r="N16" s="28">
        <f>12/16</f>
        <v>0.75</v>
      </c>
    </row>
    <row r="17" spans="1:14" s="11" customFormat="1" x14ac:dyDescent="0.25">
      <c r="A17" s="9" t="str">
        <f>'1'!A17</f>
        <v>SISTEMAS OPERATIVOS</v>
      </c>
      <c r="B17" s="9" t="s">
        <v>36</v>
      </c>
      <c r="C17" s="9" t="str">
        <f>'1'!C17</f>
        <v>304B</v>
      </c>
      <c r="D17" s="9" t="str">
        <f>'1'!D17</f>
        <v>ISIC</v>
      </c>
      <c r="E17" s="9">
        <f>'1'!E17</f>
        <v>16</v>
      </c>
      <c r="F17" s="9">
        <v>14</v>
      </c>
      <c r="G17" s="9"/>
      <c r="H17" s="10"/>
      <c r="I17" s="9">
        <f>(E17-SUM(F17:G17))-K17</f>
        <v>2</v>
      </c>
      <c r="J17" s="10"/>
      <c r="K17" s="9">
        <v>0</v>
      </c>
      <c r="L17" s="10">
        <f>K17/E17</f>
        <v>0</v>
      </c>
      <c r="M17" s="9">
        <v>66</v>
      </c>
      <c r="N17" s="15">
        <f>14/16</f>
        <v>0.875</v>
      </c>
    </row>
    <row r="18" spans="1:14" s="11" customFormat="1" x14ac:dyDescent="0.25">
      <c r="A18" s="9" t="s">
        <v>37</v>
      </c>
      <c r="B18" s="9" t="s">
        <v>47</v>
      </c>
      <c r="C18" s="9" t="s">
        <v>35</v>
      </c>
      <c r="D18" s="9" t="str">
        <f>'1'!D18</f>
        <v>ISIC</v>
      </c>
      <c r="E18" s="9">
        <v>16</v>
      </c>
      <c r="F18" s="9">
        <v>12</v>
      </c>
      <c r="G18" s="9"/>
      <c r="H18" s="10"/>
      <c r="I18" s="9">
        <f t="shared" ref="I18" si="4">(E18-SUM(F18:G18))-K18</f>
        <v>4</v>
      </c>
      <c r="J18" s="10"/>
      <c r="K18" s="9">
        <v>0</v>
      </c>
      <c r="L18" s="10">
        <f t="shared" ref="L18" si="5">K18/E18</f>
        <v>0</v>
      </c>
      <c r="M18" s="9">
        <v>62</v>
      </c>
      <c r="N18" s="15">
        <f>12/16</f>
        <v>0.75</v>
      </c>
    </row>
    <row r="19" spans="1:14" s="11" customFormat="1" x14ac:dyDescent="0.25">
      <c r="A19" s="9" t="s">
        <v>38</v>
      </c>
      <c r="B19" s="9" t="s">
        <v>47</v>
      </c>
      <c r="C19" s="9" t="s">
        <v>39</v>
      </c>
      <c r="D19" s="9" t="s">
        <v>33</v>
      </c>
      <c r="E19" s="9">
        <v>23</v>
      </c>
      <c r="F19" s="9">
        <v>20</v>
      </c>
      <c r="G19" s="9"/>
      <c r="H19" s="10"/>
      <c r="I19" s="9">
        <f t="shared" ref="I19:I20" si="6">(E19-SUM(F19:G19))-K19</f>
        <v>3</v>
      </c>
      <c r="J19" s="10"/>
      <c r="K19" s="9">
        <v>0</v>
      </c>
      <c r="L19" s="10">
        <f t="shared" ref="L19:L20" si="7">K19/E19</f>
        <v>0</v>
      </c>
      <c r="M19" s="9">
        <v>73</v>
      </c>
      <c r="N19" s="15">
        <f>15/23</f>
        <v>0.65217391304347827</v>
      </c>
    </row>
    <row r="20" spans="1:14" s="11" customFormat="1" ht="25" x14ac:dyDescent="0.25">
      <c r="A20" s="9" t="s">
        <v>40</v>
      </c>
      <c r="B20" s="9" t="s">
        <v>36</v>
      </c>
      <c r="C20" s="9" t="s">
        <v>42</v>
      </c>
      <c r="D20" s="9" t="s">
        <v>33</v>
      </c>
      <c r="E20" s="9">
        <v>20</v>
      </c>
      <c r="F20" s="9">
        <v>18</v>
      </c>
      <c r="G20" s="9"/>
      <c r="H20" s="10"/>
      <c r="I20" s="9">
        <f t="shared" si="6"/>
        <v>2</v>
      </c>
      <c r="J20" s="10"/>
      <c r="K20" s="9">
        <v>0</v>
      </c>
      <c r="L20" s="10">
        <f t="shared" si="7"/>
        <v>0</v>
      </c>
      <c r="M20" s="9">
        <v>77</v>
      </c>
      <c r="N20" s="15">
        <f>17/20</f>
        <v>0.85</v>
      </c>
    </row>
    <row r="21" spans="1:14" s="11" customFormat="1" ht="25" x14ac:dyDescent="0.25">
      <c r="A21" s="9" t="s">
        <v>40</v>
      </c>
      <c r="B21" s="9" t="s">
        <v>47</v>
      </c>
      <c r="C21" s="9" t="s">
        <v>42</v>
      </c>
      <c r="D21" s="9" t="s">
        <v>33</v>
      </c>
      <c r="E21" s="9">
        <v>20</v>
      </c>
      <c r="F21" s="9">
        <v>17</v>
      </c>
      <c r="G21" s="9"/>
      <c r="H21" s="10"/>
      <c r="I21" s="9">
        <f>(E21-SUM(F21:G21))-K21</f>
        <v>3</v>
      </c>
      <c r="J21" s="10"/>
      <c r="K21" s="9">
        <v>0</v>
      </c>
      <c r="L21" s="10">
        <f>K21/E21</f>
        <v>0</v>
      </c>
      <c r="M21" s="9">
        <v>73</v>
      </c>
      <c r="N21" s="15">
        <f>16/20</f>
        <v>0.8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150</v>
      </c>
      <c r="F28" s="17">
        <f>SUM(F14:F27)</f>
        <v>123</v>
      </c>
      <c r="G28" s="17"/>
      <c r="H28" s="18"/>
      <c r="I28" s="17">
        <f t="shared" si="0"/>
        <v>27</v>
      </c>
      <c r="J28" s="18"/>
      <c r="K28" s="17">
        <f>SUM(K14:K27)</f>
        <v>0</v>
      </c>
      <c r="L28" s="18">
        <f t="shared" si="1"/>
        <v>0</v>
      </c>
      <c r="M28" s="17">
        <f>AVERAGE(M14:M27)</f>
        <v>68</v>
      </c>
      <c r="N28" s="19">
        <f>AVERAGE(N14:N27)</f>
        <v>0.76773097826086956</v>
      </c>
    </row>
    <row r="30" spans="1:14" ht="120" customHeight="1" x14ac:dyDescent="0.25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5">
      <c r="A32" s="12"/>
    </row>
    <row r="33" spans="1:10" ht="13" x14ac:dyDescent="0.3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5">
      <c r="B34" s="37"/>
      <c r="C34" s="37"/>
      <c r="D34" s="37"/>
      <c r="G34" s="38"/>
      <c r="H34" s="38"/>
      <c r="I34" s="38"/>
      <c r="J34" s="38"/>
    </row>
    <row r="35" spans="1:10" hidden="1" x14ac:dyDescent="0.2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5"/>
    <row r="37" spans="1:10" ht="45" customHeight="1" x14ac:dyDescent="0.25">
      <c r="B37" s="30" t="str">
        <f>B10</f>
        <v>MTI. ANGELINA MÁRQUEZ JIMÉNEZ</v>
      </c>
      <c r="C37" s="30"/>
      <c r="D37" s="30"/>
      <c r="E37" s="13"/>
      <c r="F37" s="13"/>
      <c r="G37" s="31" t="str">
        <f>'1'!G37:J37</f>
        <v>ISC. MARÍA ELENA MORALES BENÍTEZ</v>
      </c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ignoredErrors>
    <ignoredError sqref="N17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zoomScale="85" zoomScaleNormal="85" zoomScaleSheetLayoutView="100" workbookViewId="0">
      <selection activeCell="B9" sqref="B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3" x14ac:dyDescent="0.3">
      <c r="A6" s="49" t="s">
        <v>2</v>
      </c>
      <c r="B6" s="49"/>
      <c r="C6" s="49"/>
      <c r="D6" s="49"/>
      <c r="E6" s="52"/>
      <c r="F6" s="52"/>
      <c r="G6" s="52"/>
      <c r="H6" s="5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 t="s">
        <v>50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44" t="s">
        <v>7</v>
      </c>
      <c r="J8" s="44"/>
      <c r="K8" s="44"/>
      <c r="L8" s="38" t="str">
        <f>'1'!L8</f>
        <v>SEP 22 - ENE 23</v>
      </c>
      <c r="M8" s="38"/>
      <c r="N8" s="38"/>
    </row>
    <row r="10" spans="1:14" ht="13" x14ac:dyDescent="0.3">
      <c r="A10" s="4" t="s">
        <v>8</v>
      </c>
      <c r="B10" s="38" t="str">
        <f>'1'!B10</f>
        <v>MTI. ANGELINA MÁRQUEZ JIMÉNEZ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7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ht="13" x14ac:dyDescent="0.25">
      <c r="A13" s="48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5">
      <c r="A14" s="9" t="str">
        <f>'1'!A14</f>
        <v>FUNDAMENTOS DE PROGRAMACIÓN</v>
      </c>
      <c r="B14" s="9"/>
      <c r="C14" s="9" t="str">
        <f>'1'!C14</f>
        <v>104C</v>
      </c>
      <c r="D14" s="9" t="str">
        <f>'1'!D14</f>
        <v>ISIC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ESTRUCTURA DE DATOS</v>
      </c>
      <c r="B15" s="9"/>
      <c r="C15" s="9" t="str">
        <f>'1'!C15</f>
        <v>304B</v>
      </c>
      <c r="D15" s="9" t="str">
        <f>'1'!D15</f>
        <v>ISIC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ESTRUCTURA DE DATOS</v>
      </c>
      <c r="B16" s="9"/>
      <c r="C16" s="9" t="str">
        <f>'1'!C16</f>
        <v>304B</v>
      </c>
      <c r="D16" s="9" t="str">
        <f>'1'!D16</f>
        <v>ISIC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SISTEMAS OPERATIVOS</v>
      </c>
      <c r="B17" s="9"/>
      <c r="C17" s="9" t="str">
        <f>'1'!C17</f>
        <v>304B</v>
      </c>
      <c r="D17" s="9" t="str">
        <f>'1'!D17</f>
        <v>ISIC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GRAFICACIÓN</v>
      </c>
      <c r="B18" s="9"/>
      <c r="C18" s="9" t="str">
        <f>'1'!C18</f>
        <v>504A</v>
      </c>
      <c r="D18" s="9" t="str">
        <f>'1'!D18</f>
        <v>ISIC</v>
      </c>
      <c r="E18" s="9">
        <f>'1'!E18</f>
        <v>23</v>
      </c>
      <c r="F18" s="9"/>
      <c r="G18" s="9"/>
      <c r="H18" s="10">
        <f t="shared" si="0"/>
        <v>0</v>
      </c>
      <c r="I18" s="9">
        <f t="shared" si="1"/>
        <v>23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" x14ac:dyDescent="0.25">
      <c r="A19" s="9" t="str">
        <f>'1'!A19</f>
        <v>CONMUTACIÓN Y ENRUTAMIENTO EN REDES DE DATOS</v>
      </c>
      <c r="B19" s="9"/>
      <c r="C19" s="9" t="str">
        <f>'1'!C19</f>
        <v>704A</v>
      </c>
      <c r="D19" s="9" t="str">
        <f>'1'!D19</f>
        <v>ISIC</v>
      </c>
      <c r="E19" s="9">
        <f>'1'!E19</f>
        <v>20</v>
      </c>
      <c r="F19" s="9"/>
      <c r="G19" s="9"/>
      <c r="H19" s="10">
        <f t="shared" si="0"/>
        <v>0</v>
      </c>
      <c r="I19" s="9">
        <f t="shared" si="1"/>
        <v>20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5">
      <c r="A32" s="12"/>
    </row>
    <row r="33" spans="1:10" ht="13" x14ac:dyDescent="0.3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5">
      <c r="B34" s="37"/>
      <c r="C34" s="37"/>
      <c r="D34" s="37"/>
      <c r="G34" s="38"/>
      <c r="H34" s="38"/>
      <c r="I34" s="38"/>
      <c r="J34" s="38"/>
    </row>
    <row r="35" spans="1:10" hidden="1" x14ac:dyDescent="0.2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5"/>
    <row r="37" spans="1:10" ht="45" customHeight="1" x14ac:dyDescent="0.25">
      <c r="B37" s="30" t="str">
        <f>B10</f>
        <v>MTI. ANGELINA MÁRQUEZ JIMÉNEZ</v>
      </c>
      <c r="C37" s="30"/>
      <c r="D37" s="30"/>
      <c r="E37" s="13"/>
      <c r="F37" s="13"/>
      <c r="G37" s="31" t="str">
        <f>'1'!G37:J37</f>
        <v>ISC. MARÍA ELENA MORALES BENÍTEZ</v>
      </c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zoomScale="85" zoomScaleNormal="85" zoomScaleSheetLayoutView="100" workbookViewId="0">
      <selection activeCell="M34" sqref="M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3" x14ac:dyDescent="0.3">
      <c r="A6" s="49" t="s">
        <v>2</v>
      </c>
      <c r="B6" s="49"/>
      <c r="C6" s="49"/>
      <c r="D6" s="49"/>
      <c r="E6" s="52"/>
      <c r="F6" s="52"/>
      <c r="G6" s="52"/>
      <c r="H6" s="5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 t="s">
        <v>29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44" t="s">
        <v>7</v>
      </c>
      <c r="J8" s="44"/>
      <c r="K8" s="44"/>
      <c r="L8" s="38" t="str">
        <f>'1'!L8</f>
        <v>SEP 22 - ENE 23</v>
      </c>
      <c r="M8" s="38"/>
      <c r="N8" s="38"/>
    </row>
    <row r="10" spans="1:14" ht="13" x14ac:dyDescent="0.3">
      <c r="A10" s="4" t="s">
        <v>8</v>
      </c>
      <c r="B10" s="38" t="str">
        <f>'1'!B10</f>
        <v>MTI. ANGELINA MÁRQUEZ JIMÉNEZ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7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ht="13" x14ac:dyDescent="0.25">
      <c r="A13" s="48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5">
      <c r="A14" s="9" t="str">
        <f>'1'!A14</f>
        <v>FUNDAMENTOS DE PROGRAMACIÓN</v>
      </c>
      <c r="B14" s="9"/>
      <c r="C14" s="9" t="str">
        <f>'1'!C14</f>
        <v>104C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>ESTRUCTURA DE DATOS</v>
      </c>
      <c r="B15" s="9"/>
      <c r="C15" s="9" t="str">
        <f>'1'!C15</f>
        <v>304B</v>
      </c>
      <c r="D15" s="9" t="str">
        <f>'1'!D15</f>
        <v>ISIC</v>
      </c>
      <c r="E15" s="9">
        <f>'1'!E15</f>
        <v>16</v>
      </c>
      <c r="F15" s="9"/>
      <c r="G15" s="9"/>
      <c r="H15" s="10">
        <f t="shared" ref="H15:H27" si="3">(F15+G15)/E15</f>
        <v>0</v>
      </c>
      <c r="I15" s="9">
        <f t="shared" si="0"/>
        <v>16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ESTRUCTURA DE DATOS</v>
      </c>
      <c r="B16" s="9"/>
      <c r="C16" s="9" t="str">
        <f>'1'!C16</f>
        <v>304B</v>
      </c>
      <c r="D16" s="9" t="str">
        <f>'1'!D16</f>
        <v>ISIC</v>
      </c>
      <c r="E16" s="9">
        <f>'1'!E16</f>
        <v>16</v>
      </c>
      <c r="F16" s="9"/>
      <c r="G16" s="9"/>
      <c r="H16" s="10">
        <f t="shared" si="3"/>
        <v>0</v>
      </c>
      <c r="I16" s="9">
        <f t="shared" si="0"/>
        <v>16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SISTEMAS OPERATIVOS</v>
      </c>
      <c r="B17" s="9"/>
      <c r="C17" s="9" t="str">
        <f>'1'!C17</f>
        <v>304B</v>
      </c>
      <c r="D17" s="9" t="str">
        <f>'1'!D17</f>
        <v>ISIC</v>
      </c>
      <c r="E17" s="9">
        <f>'1'!E17</f>
        <v>16</v>
      </c>
      <c r="F17" s="9"/>
      <c r="G17" s="9"/>
      <c r="H17" s="10">
        <f t="shared" si="3"/>
        <v>0</v>
      </c>
      <c r="I17" s="9">
        <f t="shared" si="0"/>
        <v>16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GRAFICACIÓN</v>
      </c>
      <c r="B18" s="9"/>
      <c r="C18" s="9" t="str">
        <f>'1'!C18</f>
        <v>504A</v>
      </c>
      <c r="D18" s="9" t="str">
        <f>'1'!D18</f>
        <v>ISIC</v>
      </c>
      <c r="E18" s="9">
        <f>'1'!E18</f>
        <v>23</v>
      </c>
      <c r="F18" s="9"/>
      <c r="G18" s="9"/>
      <c r="H18" s="10">
        <f t="shared" si="3"/>
        <v>0</v>
      </c>
      <c r="I18" s="9">
        <f t="shared" si="0"/>
        <v>23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" x14ac:dyDescent="0.25">
      <c r="A19" s="9" t="str">
        <f>'1'!A19</f>
        <v>CONMUTACIÓN Y ENRUTAMIENTO EN REDES DE DATOS</v>
      </c>
      <c r="B19" s="9"/>
      <c r="C19" s="9" t="str">
        <f>'1'!C19</f>
        <v>704A</v>
      </c>
      <c r="D19" s="9" t="str">
        <f>'1'!D19</f>
        <v>ISIC</v>
      </c>
      <c r="E19" s="9">
        <f>'1'!E19</f>
        <v>20</v>
      </c>
      <c r="F19" s="9"/>
      <c r="G19" s="9"/>
      <c r="H19" s="10">
        <f t="shared" si="3"/>
        <v>0</v>
      </c>
      <c r="I19" s="9">
        <f t="shared" si="0"/>
        <v>20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3"/>
        <v>#REF!</v>
      </c>
      <c r="I22" s="9" t="e">
        <f t="shared" si="0"/>
        <v>#REF!</v>
      </c>
      <c r="J22" s="10" t="e">
        <f t="shared" si="1"/>
        <v>#REF!</v>
      </c>
      <c r="K22" s="9"/>
      <c r="L22" s="10" t="e">
        <f t="shared" si="2"/>
        <v>#REF!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5">
      <c r="A32" s="12"/>
    </row>
    <row r="33" spans="1:10" ht="13" x14ac:dyDescent="0.3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5">
      <c r="B34" s="37"/>
      <c r="C34" s="37"/>
      <c r="D34" s="37"/>
      <c r="G34" s="38"/>
      <c r="H34" s="38"/>
      <c r="I34" s="38"/>
      <c r="J34" s="38"/>
    </row>
    <row r="35" spans="1:10" hidden="1" x14ac:dyDescent="0.2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5"/>
    <row r="37" spans="1:10" ht="45" customHeight="1" x14ac:dyDescent="0.25">
      <c r="B37" s="30" t="str">
        <f>B10</f>
        <v>MTI. ANGELINA MÁRQUEZ JIMÉNEZ</v>
      </c>
      <c r="C37" s="30"/>
      <c r="D37" s="30"/>
      <c r="E37" s="13"/>
      <c r="F37" s="13"/>
      <c r="G37" s="31" t="str">
        <f>'1'!G37:J37</f>
        <v>ISC. MARÍA ELENA MORALES BENÍTEZ</v>
      </c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Adelina</cp:lastModifiedBy>
  <cp:revision/>
  <cp:lastPrinted>2022-10-19T14:43:55Z</cp:lastPrinted>
  <dcterms:created xsi:type="dcterms:W3CDTF">2021-11-22T14:45:25Z</dcterms:created>
  <dcterms:modified xsi:type="dcterms:W3CDTF">2022-12-01T22:39:21Z</dcterms:modified>
  <cp:category/>
  <cp:contentStatus/>
</cp:coreProperties>
</file>