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13_ncr:1_{8C92E0E0-53C3-4EBE-A1DC-BCFBB4BB28B3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6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24" l="1"/>
  <c r="N15" i="24"/>
  <c r="N14" i="24"/>
  <c r="L15" i="24"/>
  <c r="J15" i="24"/>
  <c r="N28" i="26"/>
  <c r="M28" i="26"/>
  <c r="K28" i="26"/>
  <c r="G28" i="26"/>
  <c r="F28" i="26"/>
  <c r="I27" i="26"/>
  <c r="I26" i="26"/>
  <c r="I25" i="26"/>
  <c r="I24" i="26"/>
  <c r="I23" i="26"/>
  <c r="I22" i="26"/>
  <c r="I21" i="26"/>
  <c r="I20" i="26"/>
  <c r="I19" i="26"/>
  <c r="I18" i="26"/>
  <c r="I17" i="26"/>
  <c r="L16" i="26"/>
  <c r="D16" i="26"/>
  <c r="A16" i="26"/>
  <c r="L15" i="26"/>
  <c r="D15" i="26"/>
  <c r="A15" i="26"/>
  <c r="L14" i="26"/>
  <c r="I14" i="26"/>
  <c r="E14" i="26"/>
  <c r="E28" i="26" s="1"/>
  <c r="D14" i="26"/>
  <c r="A14" i="26"/>
  <c r="B10" i="26"/>
  <c r="B37" i="26" s="1"/>
  <c r="L8" i="26"/>
  <c r="H8" i="26"/>
  <c r="E8" i="26"/>
  <c r="N17" i="25"/>
  <c r="M17" i="25"/>
  <c r="K17" i="25"/>
  <c r="G17" i="25"/>
  <c r="F17" i="25"/>
  <c r="I16" i="25"/>
  <c r="J16" i="25" s="1"/>
  <c r="D16" i="25"/>
  <c r="C16" i="25"/>
  <c r="I15" i="25"/>
  <c r="J15" i="25" s="1"/>
  <c r="D15" i="25"/>
  <c r="C15" i="25"/>
  <c r="I14" i="25"/>
  <c r="J14" i="25" s="1"/>
  <c r="D14" i="25"/>
  <c r="C14" i="25"/>
  <c r="B26" i="25"/>
  <c r="L8" i="25"/>
  <c r="N29" i="24"/>
  <c r="M29" i="24"/>
  <c r="K29" i="24"/>
  <c r="G29" i="24"/>
  <c r="F29" i="24"/>
  <c r="E28" i="24"/>
  <c r="I28" i="24" s="1"/>
  <c r="D28" i="24"/>
  <c r="C28" i="24"/>
  <c r="A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8" i="24"/>
  <c r="I18" i="24" s="1"/>
  <c r="D18" i="24"/>
  <c r="C18" i="24"/>
  <c r="A18" i="24"/>
  <c r="I17" i="24"/>
  <c r="J17" i="24" s="1"/>
  <c r="D17" i="24"/>
  <c r="C17" i="24"/>
  <c r="A17" i="24"/>
  <c r="I16" i="24"/>
  <c r="J16" i="24" s="1"/>
  <c r="D16" i="24"/>
  <c r="C16" i="24"/>
  <c r="A16" i="24"/>
  <c r="E14" i="24"/>
  <c r="I14" i="24" s="1"/>
  <c r="J14" i="24" s="1"/>
  <c r="D14" i="24"/>
  <c r="C14" i="24"/>
  <c r="A14" i="24"/>
  <c r="B10" i="24"/>
  <c r="B38" i="24" s="1"/>
  <c r="L8" i="24"/>
  <c r="H8" i="24"/>
  <c r="E8" i="24"/>
  <c r="A15" i="22"/>
  <c r="D15" i="22"/>
  <c r="E15" i="22"/>
  <c r="L15" i="22" s="1"/>
  <c r="A16" i="22"/>
  <c r="D16" i="22"/>
  <c r="E16" i="22"/>
  <c r="L16" i="22" s="1"/>
  <c r="I19" i="22"/>
  <c r="I2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1" i="22"/>
  <c r="I16" i="22"/>
  <c r="I14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J16" i="10"/>
  <c r="H16" i="10"/>
  <c r="L15" i="10"/>
  <c r="J15" i="10"/>
  <c r="H15" i="10"/>
  <c r="L14" i="10"/>
  <c r="J14" i="10"/>
  <c r="H14" i="10"/>
  <c r="I28" i="26" l="1"/>
  <c r="J28" i="26" s="1"/>
  <c r="L28" i="26"/>
  <c r="H28" i="26"/>
  <c r="I15" i="26"/>
  <c r="I16" i="26"/>
  <c r="I17" i="22"/>
  <c r="I23" i="22"/>
  <c r="I15" i="22"/>
  <c r="I20" i="22"/>
  <c r="I25" i="22"/>
  <c r="L14" i="25"/>
  <c r="L15" i="25"/>
  <c r="L16" i="25"/>
  <c r="H14" i="25"/>
  <c r="H15" i="25"/>
  <c r="H16" i="25"/>
  <c r="E17" i="25"/>
  <c r="L14" i="24"/>
  <c r="L16" i="24"/>
  <c r="L17" i="24"/>
  <c r="E29" i="24"/>
  <c r="I18" i="22"/>
  <c r="I22" i="22"/>
  <c r="I26" i="22"/>
  <c r="L14" i="22"/>
  <c r="E28" i="22"/>
  <c r="I28" i="10"/>
  <c r="J28" i="10" s="1"/>
  <c r="H28" i="10"/>
  <c r="L28" i="10"/>
  <c r="I17" i="25" l="1"/>
  <c r="J17" i="25" s="1"/>
  <c r="L17" i="25"/>
  <c r="H17" i="25"/>
  <c r="I29" i="24"/>
  <c r="J29" i="24" s="1"/>
  <c r="L29" i="24"/>
  <c r="H29" i="24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EF9C3AA3-6748-466E-9B45-71729165CC9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2043E7D-C1AE-415F-AAA3-5528F35F828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DA9EC14-3111-4503-8439-7378E2D1E09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<sst xmlns="http://schemas.openxmlformats.org/spreadsheetml/2006/main" count="203" uniqueCount="46">
  <si>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</si>
  <si>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</si>
  <si>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</si>
  <si>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</si>
  <si>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</si>
  <si>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</si>
  <si>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</si>
  <si>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</si>
  <si>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</si>
  <si>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</si>
  <si>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</si>
  <si>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</si>
  <si>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</si>
  <si>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</si>
  <si>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</si>
  <si>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</si>
  <si>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</si>
  <si>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</si>
  <si>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</si>
  <si>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</si>
  <si>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</si>
  <si>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</si>
  <si>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</si>
  <si>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</si>
  <si>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</si>
  <si>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</si>
  <si>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</si>
  <si>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</si>
  <si>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</si>
  <si>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</si>
  <si>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FRANCISCO JOSÉ GÓMEZ MARÍN</t>
  </si>
  <si>
    <t>AMBIENTAL</t>
  </si>
  <si>
    <t>BIOLOGÍA</t>
  </si>
  <si>
    <t>TALLER DE ÉTICA</t>
  </si>
  <si>
    <t>DISEÑO DE EXPERIMENTOS AMBIENTALES</t>
  </si>
  <si>
    <t>JESSICA ALEJANDRA REYES LARIOS</t>
  </si>
  <si>
    <t>IAMB</t>
  </si>
  <si>
    <t>Septiembre 2022-Enero 2023</t>
  </si>
  <si>
    <t>II</t>
  </si>
  <si>
    <t>106 A</t>
  </si>
  <si>
    <t>106 B</t>
  </si>
  <si>
    <t>306 A</t>
  </si>
  <si>
    <t>JESSICA A. REYES LARIOS</t>
  </si>
  <si>
    <t>III</t>
  </si>
  <si>
    <t>V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</si>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</sst>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B85913B-1968-4427-8164-280E8278C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7DC433-3E78-4FEE-97BF-9C1C8BAD8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0564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85" zoomScaleNormal="85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37</v>
      </c>
      <c r="M8" s="28"/>
      <c r="N8" s="28"/>
    </row>
    <row r="10" spans="1:14" x14ac:dyDescent="0.2">
      <c r="A10" s="4" t="s">
        <v>8</v>
      </c>
      <c r="B10" s="28" t="s">
        <v>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32</v>
      </c>
      <c r="B14" s="9" t="s">
        <v>21</v>
      </c>
      <c r="C14" s="9" t="s">
        <v>39</v>
      </c>
      <c r="D14" s="9" t="s">
        <v>36</v>
      </c>
      <c r="E14" s="9">
        <v>30</v>
      </c>
      <c r="F14" s="9">
        <v>30</v>
      </c>
      <c r="G14" s="9"/>
      <c r="H14" s="10">
        <f t="shared" ref="H14:H27" si="0">F14/E14</f>
        <v>1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>
        <v>78.86</v>
      </c>
      <c r="N14" s="15">
        <v>0.66669999999999996</v>
      </c>
    </row>
    <row r="15" spans="1:14" s="11" customFormat="1" ht="25.5" x14ac:dyDescent="0.2">
      <c r="A15" s="8" t="s">
        <v>33</v>
      </c>
      <c r="B15" s="9" t="s">
        <v>21</v>
      </c>
      <c r="C15" s="9" t="s">
        <v>40</v>
      </c>
      <c r="D15" s="9" t="s">
        <v>36</v>
      </c>
      <c r="E15" s="9">
        <v>37</v>
      </c>
      <c r="F15" s="9">
        <v>24</v>
      </c>
      <c r="G15" s="9"/>
      <c r="H15" s="10">
        <f t="shared" si="0"/>
        <v>0.64864864864864868</v>
      </c>
      <c r="I15" s="9">
        <v>13</v>
      </c>
      <c r="J15" s="10">
        <f t="shared" si="1"/>
        <v>0.35135135135135137</v>
      </c>
      <c r="K15" s="9"/>
      <c r="L15" s="10">
        <f t="shared" si="2"/>
        <v>0</v>
      </c>
      <c r="M15" s="9">
        <v>50.91</v>
      </c>
      <c r="N15" s="15">
        <v>0.64859999999999995</v>
      </c>
    </row>
    <row r="16" spans="1:14" s="11" customFormat="1" ht="25.5" x14ac:dyDescent="0.2">
      <c r="A16" s="8" t="s">
        <v>34</v>
      </c>
      <c r="B16" s="9" t="s">
        <v>21</v>
      </c>
      <c r="C16" s="9" t="s">
        <v>41</v>
      </c>
      <c r="D16" s="9" t="s">
        <v>36</v>
      </c>
      <c r="E16" s="9">
        <v>27</v>
      </c>
      <c r="F16" s="9">
        <v>20</v>
      </c>
      <c r="G16" s="9"/>
      <c r="H16" s="10">
        <f t="shared" si="0"/>
        <v>0.7407407407407407</v>
      </c>
      <c r="I16" s="9">
        <v>7</v>
      </c>
      <c r="J16" s="10">
        <f t="shared" si="1"/>
        <v>0.25925925925925924</v>
      </c>
      <c r="K16" s="9"/>
      <c r="L16" s="10">
        <f t="shared" si="2"/>
        <v>0</v>
      </c>
      <c r="M16" s="9">
        <v>62</v>
      </c>
      <c r="N16" s="15">
        <v>0.74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ref="I17:I28" si="3">(E17-SUM(F17:G17))-K17</f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74</v>
      </c>
      <c r="G28" s="17">
        <f>SUM(G14:G27)</f>
        <v>0</v>
      </c>
      <c r="H28" s="18">
        <f>SUM(F28:G28)/E28</f>
        <v>0.78723404255319152</v>
      </c>
      <c r="I28" s="17">
        <f t="shared" si="3"/>
        <v>20</v>
      </c>
      <c r="J28" s="18">
        <f t="shared" si="1"/>
        <v>0.21276595744680851</v>
      </c>
      <c r="K28" s="17">
        <f>SUM(K14:K27)</f>
        <v>0</v>
      </c>
      <c r="L28" s="18">
        <f t="shared" si="2"/>
        <v>0</v>
      </c>
      <c r="M28" s="17">
        <f>AVERAGE(M14:M27)</f>
        <v>63.923333333333325</v>
      </c>
      <c r="N28" s="19">
        <f>AVERAGE(N14:N27)</f>
        <v>0.68509999999999993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19" sqref="G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BIOLOGÍA</v>
      </c>
      <c r="B14" s="9" t="s">
        <v>38</v>
      </c>
      <c r="C14" s="9" t="s">
        <v>39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77.8</v>
      </c>
      <c r="N14" s="15">
        <v>0.66600000000000004</v>
      </c>
    </row>
    <row r="15" spans="1:14" s="11" customFormat="1" ht="25.5" x14ac:dyDescent="0.2">
      <c r="A15" s="9" t="str">
        <f>'1'!A15</f>
        <v>TALLER DE ÉTICA</v>
      </c>
      <c r="B15" s="9" t="s">
        <v>38</v>
      </c>
      <c r="C15" s="9" t="s">
        <v>40</v>
      </c>
      <c r="D15" s="9" t="str">
        <f>'1'!D15</f>
        <v>IAMB</v>
      </c>
      <c r="E15" s="9">
        <f>'1'!E15</f>
        <v>37</v>
      </c>
      <c r="F15" s="9">
        <v>36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78.3</v>
      </c>
      <c r="N15" s="15">
        <v>0.40500000000000003</v>
      </c>
    </row>
    <row r="16" spans="1:14" s="11" customFormat="1" ht="25.5" x14ac:dyDescent="0.2">
      <c r="A16" s="9" t="str">
        <f>'1'!A16</f>
        <v>DISEÑO DE EXPERIMENTOS AMBIENTALES</v>
      </c>
      <c r="B16" s="9" t="s">
        <v>38</v>
      </c>
      <c r="C16" s="9" t="s">
        <v>41</v>
      </c>
      <c r="D16" s="9" t="str">
        <f>'1'!D16</f>
        <v>IAMB</v>
      </c>
      <c r="E16" s="9">
        <f>'1'!E16</f>
        <v>27</v>
      </c>
      <c r="F16" s="9">
        <v>21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62.2</v>
      </c>
      <c r="N16" s="15">
        <v>0.77800000000000002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86</v>
      </c>
      <c r="G28" s="17">
        <f>SUM(G14:G27)</f>
        <v>0</v>
      </c>
      <c r="H28" s="18">
        <f>SUM(F28:G28)/E28</f>
        <v>0.91489361702127658</v>
      </c>
      <c r="I28" s="17">
        <f t="shared" si="0"/>
        <v>8</v>
      </c>
      <c r="J28" s="18">
        <f t="shared" ref="J28" si="2">I28/E28</f>
        <v>8.5106382978723402E-2</v>
      </c>
      <c r="K28" s="17">
        <f>SUM(K14:K27)</f>
        <v>0</v>
      </c>
      <c r="L28" s="18">
        <f t="shared" si="1"/>
        <v>0</v>
      </c>
      <c r="M28" s="17">
        <f>AVERAGE(M14:M27)</f>
        <v>72.766666666666666</v>
      </c>
      <c r="N28" s="19">
        <f>AVERAGE(N14:N27)</f>
        <v>0.6163333333333334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CF2D-49CF-456D-9CB5-D1921BEBFFD9}">
  <sheetPr>
    <pageSetUpPr fitToPage="1"/>
  </sheetPr>
  <dimension ref="A1:S56"/>
  <sheetViews>
    <sheetView topLeftCell="E2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BIOLOGÍA</v>
      </c>
      <c r="B14" s="9" t="s">
        <v>43</v>
      </c>
      <c r="C14" s="9" t="s">
        <v>39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83.83</v>
      </c>
      <c r="N14" s="15">
        <v>0.73329999999999995</v>
      </c>
    </row>
    <row r="15" spans="1:14" s="11" customFormat="1" ht="25.5" x14ac:dyDescent="0.2">
      <c r="A15" s="9" t="str">
        <f>'1'!A15</f>
        <v>TALLER DE ÉTICA</v>
      </c>
      <c r="B15" s="9" t="s">
        <v>43</v>
      </c>
      <c r="C15" s="9" t="s">
        <v>40</v>
      </c>
      <c r="D15" s="9" t="str">
        <f>'1'!D15</f>
        <v>IAMB</v>
      </c>
      <c r="E15" s="9">
        <v>38</v>
      </c>
      <c r="F15" s="9">
        <v>31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71.05</v>
      </c>
      <c r="N15" s="15">
        <v>0.82</v>
      </c>
    </row>
    <row r="16" spans="1:14" s="11" customFormat="1" ht="25.5" x14ac:dyDescent="0.2">
      <c r="A16" s="9" t="str">
        <f>'1'!A16</f>
        <v>DISEÑO DE EXPERIMENTOS AMBIENTALES</v>
      </c>
      <c r="B16" s="9" t="s">
        <v>43</v>
      </c>
      <c r="C16" s="9" t="s">
        <v>41</v>
      </c>
      <c r="D16" s="9" t="str">
        <f>'1'!D16</f>
        <v>IAMB</v>
      </c>
      <c r="E16" s="9">
        <v>28</v>
      </c>
      <c r="F16" s="9">
        <v>21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60</v>
      </c>
      <c r="N16" s="15">
        <v>0.75</v>
      </c>
    </row>
    <row r="17" spans="1:19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9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9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  <c r="R19" s="1"/>
    </row>
    <row r="20" spans="1:19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  <c r="R20" s="1"/>
      <c r="S20" s="1"/>
    </row>
    <row r="21" spans="1:19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  <c r="S21" s="1"/>
    </row>
    <row r="22" spans="1:19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  <c r="S22" s="1"/>
    </row>
    <row r="23" spans="1:19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  <c r="S23" s="1"/>
    </row>
    <row r="24" spans="1:19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9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9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9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  <c r="R27" s="1"/>
      <c r="S27" s="1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81</v>
      </c>
      <c r="G28" s="17">
        <f>SUM(G14:G27)</f>
        <v>0</v>
      </c>
      <c r="H28" s="18">
        <f>SUM(F28:G28)/E28</f>
        <v>0.84375</v>
      </c>
      <c r="I28" s="17">
        <f t="shared" si="0"/>
        <v>15</v>
      </c>
      <c r="J28" s="18">
        <f t="shared" ref="J28" si="2">I28/E28</f>
        <v>0.15625</v>
      </c>
      <c r="K28" s="17">
        <f>SUM(K14:K27)</f>
        <v>0</v>
      </c>
      <c r="L28" s="18">
        <f t="shared" si="1"/>
        <v>0</v>
      </c>
      <c r="M28" s="17">
        <f>AVERAGE(M14:M27)</f>
        <v>71.626666666666665</v>
      </c>
      <c r="N28" s="19">
        <f>AVERAGE(N14:N27)</f>
        <v>0.76776666666666671</v>
      </c>
      <c r="P28" s="11"/>
      <c r="S28" s="11"/>
    </row>
    <row r="29" spans="1:19" x14ac:dyDescent="0.2">
      <c r="P29" s="11"/>
    </row>
    <row r="30" spans="1:19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P30" s="11"/>
    </row>
    <row r="31" spans="1:19" x14ac:dyDescent="0.2">
      <c r="P31" s="11"/>
      <c r="S31" s="11"/>
    </row>
    <row r="32" spans="1:19" x14ac:dyDescent="0.2">
      <c r="A32" s="12"/>
      <c r="P32" s="11"/>
    </row>
    <row r="33" spans="1:19" x14ac:dyDescent="0.2">
      <c r="B33" s="25" t="s">
        <v>27</v>
      </c>
      <c r="C33" s="25"/>
      <c r="D33" s="25"/>
      <c r="G33" s="26" t="s">
        <v>28</v>
      </c>
      <c r="H33" s="26"/>
      <c r="I33" s="26"/>
      <c r="J33" s="26"/>
      <c r="P33" s="11"/>
    </row>
    <row r="34" spans="1:19" ht="62.25" customHeight="1" x14ac:dyDescent="0.2">
      <c r="B34" s="27"/>
      <c r="C34" s="27"/>
      <c r="D34" s="27"/>
      <c r="G34" s="28"/>
      <c r="H34" s="28"/>
      <c r="I34" s="28"/>
      <c r="J34" s="28"/>
      <c r="P34" s="11"/>
    </row>
    <row r="35" spans="1:19" hidden="1" x14ac:dyDescent="0.2">
      <c r="A35" s="21" t="e">
        <v>#REF!</v>
      </c>
      <c r="B35" s="21"/>
      <c r="C35" s="6"/>
      <c r="E35" s="21"/>
      <c r="F35" s="21"/>
      <c r="G35" s="21"/>
      <c r="H35" s="21"/>
      <c r="P35" s="11"/>
    </row>
    <row r="36" spans="1:19" hidden="1" x14ac:dyDescent="0.2">
      <c r="P36" s="11"/>
    </row>
    <row r="37" spans="1:19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 t="s">
        <v>42</v>
      </c>
      <c r="H37" s="22"/>
      <c r="I37" s="22"/>
      <c r="J37" s="22"/>
      <c r="P37" s="11"/>
      <c r="S37" s="11"/>
    </row>
    <row r="38" spans="1:19" x14ac:dyDescent="0.2">
      <c r="P38" s="11"/>
      <c r="S38" s="11"/>
    </row>
    <row r="39" spans="1:19" x14ac:dyDescent="0.2">
      <c r="P39" s="11"/>
    </row>
    <row r="40" spans="1:19" x14ac:dyDescent="0.2">
      <c r="P40" s="11"/>
    </row>
    <row r="41" spans="1:19" x14ac:dyDescent="0.2">
      <c r="P41" s="11"/>
      <c r="R41" s="11"/>
      <c r="S41" s="11"/>
    </row>
    <row r="42" spans="1:19" x14ac:dyDescent="0.2">
      <c r="P42" s="11"/>
      <c r="R42" s="11"/>
    </row>
    <row r="43" spans="1:19" x14ac:dyDescent="0.2">
      <c r="P43" s="11"/>
    </row>
    <row r="44" spans="1:19" x14ac:dyDescent="0.2">
      <c r="P44" s="11"/>
    </row>
    <row r="45" spans="1:19" x14ac:dyDescent="0.2">
      <c r="P45" s="11"/>
    </row>
    <row r="46" spans="1:19" x14ac:dyDescent="0.2">
      <c r="P46" s="11"/>
    </row>
    <row r="47" spans="1:19" x14ac:dyDescent="0.2">
      <c r="P47" s="11"/>
    </row>
    <row r="48" spans="1:19" x14ac:dyDescent="0.2">
      <c r="P48" s="11"/>
    </row>
    <row r="49" spans="16:18" x14ac:dyDescent="0.2">
      <c r="P49" s="11"/>
      <c r="R49" s="11"/>
    </row>
    <row r="50" spans="16:18" x14ac:dyDescent="0.2">
      <c r="P50" s="11"/>
    </row>
    <row r="51" spans="16:18" x14ac:dyDescent="0.2">
      <c r="P51" s="11"/>
    </row>
    <row r="52" spans="16:18" x14ac:dyDescent="0.2">
      <c r="P52" s="11"/>
    </row>
    <row r="53" spans="16:18" x14ac:dyDescent="0.2">
      <c r="P53" s="11"/>
    </row>
    <row r="54" spans="16:18" x14ac:dyDescent="0.2">
      <c r="P54" s="11"/>
    </row>
    <row r="55" spans="16:18" x14ac:dyDescent="0.2">
      <c r="P55" s="11"/>
    </row>
    <row r="56" spans="16:18" x14ac:dyDescent="0.2">
      <c r="P56" s="11"/>
    </row>
  </sheetData>
  <sortState xmlns:xlrd2="http://schemas.microsoft.com/office/spreadsheetml/2017/richdata2" ref="S17:S46">
    <sortCondition ref="S17:S46"/>
  </sortState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8"/>
  <sheetViews>
    <sheetView topLeftCell="A9" zoomScale="85" zoomScaleNormal="85" zoomScaleSheetLayoutView="100" workbookViewId="0">
      <selection activeCell="L38" sqref="L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8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  <c r="R2" s="11"/>
    </row>
    <row r="3" spans="1:18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1"/>
      <c r="R3" s="11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P4" s="11"/>
      <c r="R4" s="11"/>
    </row>
    <row r="5" spans="1:18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1"/>
      <c r="R5" s="11"/>
    </row>
    <row r="6" spans="1:18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  <c r="P6" s="11"/>
      <c r="R6" s="11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R7" s="11"/>
    </row>
    <row r="8" spans="1:18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  <c r="P8" s="11"/>
      <c r="R8" s="11"/>
    </row>
    <row r="9" spans="1:18" x14ac:dyDescent="0.2">
      <c r="P9" s="11"/>
    </row>
    <row r="10" spans="1:18" x14ac:dyDescent="0.2">
      <c r="A10" s="4" t="s">
        <v>8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O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</row>
    <row r="12" spans="1:18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  <c r="P12" s="11"/>
      <c r="R12" s="11"/>
    </row>
    <row r="13" spans="1:18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O13" s="11"/>
    </row>
    <row r="14" spans="1:18" s="11" customFormat="1" ht="25.5" x14ac:dyDescent="0.2">
      <c r="A14" s="9" t="str">
        <f>'1'!A14</f>
        <v>BIOLOGÍA</v>
      </c>
      <c r="B14" s="9" t="s">
        <v>45</v>
      </c>
      <c r="C14" s="9" t="str">
        <f>'1'!C14</f>
        <v>106 A</v>
      </c>
      <c r="D14" s="9" t="str">
        <f>'1'!D14</f>
        <v>IAMB</v>
      </c>
      <c r="E14" s="9">
        <f>'1'!E14</f>
        <v>30</v>
      </c>
      <c r="F14" s="9">
        <v>28</v>
      </c>
      <c r="G14" s="9"/>
      <c r="H14" s="10"/>
      <c r="I14" s="9">
        <f t="shared" ref="I14:I29" si="0">(E14-SUM(F14:G14))-K14</f>
        <v>2</v>
      </c>
      <c r="J14" s="10">
        <f t="shared" ref="J14:J29" si="1">I14/E14</f>
        <v>6.6666666666666666E-2</v>
      </c>
      <c r="K14" s="9"/>
      <c r="L14" s="10">
        <f t="shared" ref="L14:L29" si="2">K14/E14</f>
        <v>0</v>
      </c>
      <c r="M14" s="9">
        <v>72.2</v>
      </c>
      <c r="N14" s="15">
        <f>22/30</f>
        <v>0.73333333333333328</v>
      </c>
      <c r="O14" s="1"/>
      <c r="P14" s="1"/>
    </row>
    <row r="15" spans="1:18" s="11" customFormat="1" ht="25.5" x14ac:dyDescent="0.2">
      <c r="A15" s="9" t="s">
        <v>32</v>
      </c>
      <c r="B15" s="9" t="s">
        <v>44</v>
      </c>
      <c r="C15" s="9" t="s">
        <v>39</v>
      </c>
      <c r="D15" s="9" t="s">
        <v>36</v>
      </c>
      <c r="E15" s="9">
        <v>30</v>
      </c>
      <c r="F15" s="9">
        <v>28</v>
      </c>
      <c r="G15" s="9"/>
      <c r="H15" s="10"/>
      <c r="I15" s="9">
        <v>2</v>
      </c>
      <c r="J15" s="10">
        <f t="shared" si="1"/>
        <v>6.6666666666666666E-2</v>
      </c>
      <c r="K15" s="9"/>
      <c r="L15" s="10">
        <f t="shared" si="2"/>
        <v>0</v>
      </c>
      <c r="M15" s="9">
        <v>73.83</v>
      </c>
      <c r="N15" s="15">
        <f>21/30</f>
        <v>0.7</v>
      </c>
      <c r="O15" s="1"/>
      <c r="P15" s="1"/>
      <c r="R15" s="1"/>
    </row>
    <row r="16" spans="1:18" s="11" customFormat="1" ht="25.5" x14ac:dyDescent="0.2">
      <c r="A16" s="9" t="str">
        <f>'1'!A15</f>
        <v>TALLER DE ÉTICA</v>
      </c>
      <c r="B16" s="9" t="s">
        <v>45</v>
      </c>
      <c r="C16" s="9" t="str">
        <f>'1'!C15</f>
        <v>106 B</v>
      </c>
      <c r="D16" s="9" t="str">
        <f>'1'!D15</f>
        <v>IAMB</v>
      </c>
      <c r="E16" s="9">
        <v>38</v>
      </c>
      <c r="F16" s="9">
        <v>24</v>
      </c>
      <c r="G16" s="9"/>
      <c r="H16" s="10"/>
      <c r="I16" s="9">
        <f t="shared" si="0"/>
        <v>14</v>
      </c>
      <c r="J16" s="10">
        <f t="shared" si="1"/>
        <v>0.36842105263157893</v>
      </c>
      <c r="K16" s="9"/>
      <c r="L16" s="10">
        <f t="shared" si="2"/>
        <v>0</v>
      </c>
      <c r="M16" s="9">
        <v>53.55</v>
      </c>
      <c r="N16" s="15">
        <v>0.63</v>
      </c>
      <c r="P16" s="1"/>
    </row>
    <row r="17" spans="1:18" s="11" customFormat="1" ht="25.5" x14ac:dyDescent="0.2">
      <c r="A17" s="9" t="str">
        <f>'1'!A16</f>
        <v>DISEÑO DE EXPERIMENTOS AMBIENTALES</v>
      </c>
      <c r="B17" s="9" t="s">
        <v>45</v>
      </c>
      <c r="C17" s="9" t="str">
        <f>'1'!C16</f>
        <v>306 A</v>
      </c>
      <c r="D17" s="9" t="str">
        <f>'1'!D16</f>
        <v>IAMB</v>
      </c>
      <c r="E17" s="9">
        <v>28</v>
      </c>
      <c r="F17" s="9">
        <v>21</v>
      </c>
      <c r="G17" s="9"/>
      <c r="H17" s="10"/>
      <c r="I17" s="9">
        <f t="shared" si="0"/>
        <v>7</v>
      </c>
      <c r="J17" s="10">
        <f t="shared" si="1"/>
        <v>0.25</v>
      </c>
      <c r="K17" s="9"/>
      <c r="L17" s="10">
        <f t="shared" si="2"/>
        <v>0</v>
      </c>
      <c r="M17" s="9">
        <v>63.11</v>
      </c>
      <c r="N17" s="15">
        <f>21/28</f>
        <v>0.75</v>
      </c>
      <c r="P17" s="1"/>
      <c r="R17" s="1"/>
    </row>
    <row r="18" spans="1:18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  <c r="R18" s="1"/>
    </row>
    <row r="19" spans="1:18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  <c r="P19" s="1"/>
    </row>
    <row r="20" spans="1:18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  <c r="O20" s="1"/>
      <c r="R20" s="1"/>
    </row>
    <row r="21" spans="1:18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  <c r="O21" s="1"/>
      <c r="R21" s="1"/>
    </row>
    <row r="22" spans="1:18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  <c r="R22" s="1"/>
    </row>
    <row r="23" spans="1:18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  <c r="O23" s="1"/>
      <c r="R23" s="1"/>
    </row>
    <row r="24" spans="1:18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  <c r="O24" s="1"/>
      <c r="P24" s="1"/>
      <c r="R24" s="1"/>
    </row>
    <row r="25" spans="1:18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  <c r="O25" s="1"/>
      <c r="P25" s="1"/>
      <c r="R25" s="1"/>
    </row>
    <row r="26" spans="1:18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  <c r="R26" s="1"/>
    </row>
    <row r="27" spans="1:18" s="11" customForma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8" s="11" customFormat="1" ht="16.5" customHeight="1" x14ac:dyDescent="0.2">
      <c r="A28" s="9">
        <f>'1'!A27</f>
        <v>0</v>
      </c>
      <c r="B28" s="9"/>
      <c r="C28" s="9">
        <f>'1'!C27</f>
        <v>0</v>
      </c>
      <c r="D28" s="9">
        <f>'1'!D27</f>
        <v>0</v>
      </c>
      <c r="E28" s="9">
        <f>'1'!E27</f>
        <v>0</v>
      </c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8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126</v>
      </c>
      <c r="F29" s="17">
        <f>SUM(F14:F28)</f>
        <v>101</v>
      </c>
      <c r="G29" s="17">
        <f>SUM(G14:G28)</f>
        <v>0</v>
      </c>
      <c r="H29" s="18">
        <f>SUM(F29:G29)/E29</f>
        <v>0.80158730158730163</v>
      </c>
      <c r="I29" s="17">
        <f t="shared" si="0"/>
        <v>25</v>
      </c>
      <c r="J29" s="18">
        <f t="shared" si="1"/>
        <v>0.1984126984126984</v>
      </c>
      <c r="K29" s="17">
        <f>SUM(K14:K28)</f>
        <v>0</v>
      </c>
      <c r="L29" s="18">
        <f t="shared" si="2"/>
        <v>0</v>
      </c>
      <c r="M29" s="17">
        <f>AVERAGE(M14:M28)</f>
        <v>65.672499999999999</v>
      </c>
      <c r="N29" s="19">
        <f>AVERAGE(N14:N28)</f>
        <v>0.70333333333333325</v>
      </c>
      <c r="R29" s="11"/>
    </row>
    <row r="30" spans="1:18" x14ac:dyDescent="0.2">
      <c r="O30" s="11"/>
      <c r="P30" s="11"/>
    </row>
    <row r="31" spans="1:18" ht="120" customHeight="1" x14ac:dyDescent="0.2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11"/>
      <c r="P31" s="11"/>
    </row>
    <row r="33" spans="1:10" x14ac:dyDescent="0.2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22" t="str">
        <f>B10</f>
        <v>FRANCISCO JOSÉ GÓMEZ MARÍN</v>
      </c>
      <c r="C38" s="22"/>
      <c r="D38" s="22"/>
      <c r="E38" s="13"/>
      <c r="F38" s="13"/>
      <c r="G38" s="22" t="s">
        <v>42</v>
      </c>
      <c r="H38" s="22"/>
      <c r="I38" s="22"/>
      <c r="J38" s="22"/>
    </row>
  </sheetData>
  <sortState xmlns:xlrd2="http://schemas.microsoft.com/office/spreadsheetml/2017/richdata2" ref="R2:R29">
    <sortCondition descending="1" ref="R2:R29"/>
  </sortState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tabSelected="1" topLeftCell="A3" zoomScale="85" zoomScaleNormal="85" zoomScaleSheetLayoutView="100" workbookViewId="0">
      <selection activeCell="L16" sqref="L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8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P3" s="11"/>
      <c r="R3" s="11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P4" s="11"/>
      <c r="Q4" s="11"/>
    </row>
    <row r="5" spans="1:18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P7" s="11"/>
      <c r="R7" s="11"/>
    </row>
    <row r="8" spans="1:18" ht="15" x14ac:dyDescent="0.25">
      <c r="A8" s="4" t="s">
        <v>3</v>
      </c>
      <c r="B8" s="28">
        <v>1</v>
      </c>
      <c r="C8" s="28"/>
      <c r="D8" s="14" t="s">
        <v>5</v>
      </c>
      <c r="E8" s="20">
        <v>3</v>
      </c>
      <c r="F8"/>
      <c r="G8" s="4" t="s">
        <v>6</v>
      </c>
      <c r="H8" s="20"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  <c r="P8" s="11"/>
      <c r="R8" s="11"/>
    </row>
    <row r="10" spans="1:18" x14ac:dyDescent="0.2">
      <c r="A10" s="4" t="s">
        <v>8</v>
      </c>
      <c r="B10" s="28" t="s">
        <v>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Q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Q11" s="11"/>
    </row>
    <row r="12" spans="1:18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  <c r="P12" s="11"/>
    </row>
    <row r="13" spans="1:18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Q13" s="11"/>
    </row>
    <row r="14" spans="1:18" s="11" customFormat="1" ht="25.5" x14ac:dyDescent="0.2">
      <c r="A14" s="9" t="s">
        <v>32</v>
      </c>
      <c r="B14" s="9"/>
      <c r="C14" s="9" t="str">
        <f>'1'!C14</f>
        <v>106 A</v>
      </c>
      <c r="D14" s="9" t="str">
        <f>'1'!D14</f>
        <v>IAMB</v>
      </c>
      <c r="E14" s="9">
        <v>30</v>
      </c>
      <c r="F14" s="9">
        <v>25</v>
      </c>
      <c r="G14" s="9">
        <v>3</v>
      </c>
      <c r="H14" s="10">
        <f t="shared" ref="H14:H16" si="0">F14/E14</f>
        <v>0.83333333333333337</v>
      </c>
      <c r="I14" s="9">
        <f t="shared" ref="I14:I17" si="1">(E14-SUM(F14:G14))-K14</f>
        <v>1</v>
      </c>
      <c r="J14" s="10">
        <f t="shared" ref="J14:J17" si="2">I14/E14</f>
        <v>3.3333333333333333E-2</v>
      </c>
      <c r="K14" s="9">
        <v>1</v>
      </c>
      <c r="L14" s="10">
        <f t="shared" ref="L14:L17" si="3">K14/E14</f>
        <v>3.3333333333333333E-2</v>
      </c>
      <c r="M14" s="9">
        <v>74.7</v>
      </c>
      <c r="N14" s="15">
        <v>0.8</v>
      </c>
      <c r="P14" s="1"/>
    </row>
    <row r="15" spans="1:18" s="11" customFormat="1" ht="25.5" x14ac:dyDescent="0.2">
      <c r="A15" s="9" t="s">
        <v>33</v>
      </c>
      <c r="B15" s="9"/>
      <c r="C15" s="9" t="str">
        <f>'1'!C15</f>
        <v>106 B</v>
      </c>
      <c r="D15" s="9" t="str">
        <f>'1'!D15</f>
        <v>IAMB</v>
      </c>
      <c r="E15" s="9">
        <v>38</v>
      </c>
      <c r="F15" s="9">
        <v>30</v>
      </c>
      <c r="G15" s="9">
        <v>5</v>
      </c>
      <c r="H15" s="10">
        <f t="shared" si="0"/>
        <v>0.78947368421052633</v>
      </c>
      <c r="I15" s="9">
        <f t="shared" si="1"/>
        <v>3</v>
      </c>
      <c r="J15" s="10">
        <f t="shared" si="2"/>
        <v>7.8947368421052627E-2</v>
      </c>
      <c r="K15" s="9"/>
      <c r="L15" s="10">
        <f t="shared" si="3"/>
        <v>0</v>
      </c>
      <c r="M15" s="9">
        <v>75.55</v>
      </c>
      <c r="N15" s="15">
        <v>0.76319999999999999</v>
      </c>
      <c r="P15" s="1"/>
      <c r="R15" s="1"/>
    </row>
    <row r="16" spans="1:18" s="11" customFormat="1" ht="25.5" x14ac:dyDescent="0.2">
      <c r="A16" s="9" t="s">
        <v>34</v>
      </c>
      <c r="B16" s="9"/>
      <c r="C16" s="9" t="str">
        <f>'1'!C16</f>
        <v>306 A</v>
      </c>
      <c r="D16" s="9" t="str">
        <f>'1'!D16</f>
        <v>IAMB</v>
      </c>
      <c r="E16" s="9">
        <v>28</v>
      </c>
      <c r="F16" s="9">
        <v>20</v>
      </c>
      <c r="G16" s="9">
        <v>6</v>
      </c>
      <c r="H16" s="10">
        <f t="shared" si="0"/>
        <v>0.7142857142857143</v>
      </c>
      <c r="I16" s="9">
        <f t="shared" si="1"/>
        <v>2</v>
      </c>
      <c r="J16" s="10">
        <f t="shared" si="2"/>
        <v>7.1428571428571425E-2</v>
      </c>
      <c r="K16" s="9"/>
      <c r="L16" s="10">
        <f t="shared" si="3"/>
        <v>0</v>
      </c>
      <c r="M16" s="9">
        <v>73.680000000000007</v>
      </c>
      <c r="N16" s="15">
        <v>0.67859999999999998</v>
      </c>
      <c r="P16" s="1"/>
      <c r="Q16" s="1"/>
      <c r="R16" s="1"/>
    </row>
    <row r="17" spans="1:18" ht="13.5" thickBot="1" x14ac:dyDescent="0.25">
      <c r="A17" s="16" t="s">
        <v>24</v>
      </c>
      <c r="B17" s="17" t="s">
        <v>25</v>
      </c>
      <c r="C17" s="17" t="s">
        <v>25</v>
      </c>
      <c r="D17" s="17" t="s">
        <v>25</v>
      </c>
      <c r="E17" s="17">
        <f>SUM(E14:E16)</f>
        <v>96</v>
      </c>
      <c r="F17" s="17">
        <f>SUM(F14:F16)</f>
        <v>75</v>
      </c>
      <c r="G17" s="17">
        <f>SUM(G14:G16)</f>
        <v>14</v>
      </c>
      <c r="H17" s="18">
        <f>SUM(F17:G17)/E17</f>
        <v>0.92708333333333337</v>
      </c>
      <c r="I17" s="17">
        <f t="shared" si="1"/>
        <v>6</v>
      </c>
      <c r="J17" s="18">
        <f t="shared" si="2"/>
        <v>6.25E-2</v>
      </c>
      <c r="K17" s="17">
        <f>SUM(K14:K16)</f>
        <v>1</v>
      </c>
      <c r="L17" s="18">
        <f t="shared" si="3"/>
        <v>1.0416666666666666E-2</v>
      </c>
      <c r="M17" s="17">
        <f>AVERAGE(M14:M16)</f>
        <v>74.643333333333331</v>
      </c>
      <c r="N17" s="19">
        <f>AVERAGE(N14:N16)</f>
        <v>0.74726666666666663</v>
      </c>
      <c r="P17" s="11"/>
      <c r="R17" s="11"/>
    </row>
    <row r="18" spans="1:18" x14ac:dyDescent="0.2">
      <c r="P18" s="11"/>
    </row>
    <row r="19" spans="1:18" ht="120" customHeight="1" x14ac:dyDescent="0.2">
      <c r="A19" s="31" t="s">
        <v>26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P19" s="11"/>
      <c r="Q19" s="11"/>
      <c r="R19" s="11"/>
    </row>
    <row r="21" spans="1:18" x14ac:dyDescent="0.2">
      <c r="A21" s="12"/>
    </row>
    <row r="22" spans="1:18" x14ac:dyDescent="0.2">
      <c r="B22" s="25" t="s">
        <v>27</v>
      </c>
      <c r="C22" s="25"/>
      <c r="D22" s="25"/>
      <c r="G22" s="26" t="s">
        <v>28</v>
      </c>
      <c r="H22" s="26"/>
      <c r="I22" s="26"/>
      <c r="J22" s="26"/>
      <c r="Q22" s="11"/>
    </row>
    <row r="23" spans="1:18" ht="62.25" customHeight="1" x14ac:dyDescent="0.2">
      <c r="B23" s="27"/>
      <c r="C23" s="27"/>
      <c r="D23" s="27"/>
      <c r="G23" s="28"/>
      <c r="H23" s="28"/>
      <c r="I23" s="28"/>
      <c r="J23" s="28"/>
    </row>
    <row r="24" spans="1:18" hidden="1" x14ac:dyDescent="0.2">
      <c r="A24" s="21" t="e">
        <v>#REF!</v>
      </c>
      <c r="B24" s="21"/>
      <c r="C24" s="6"/>
      <c r="E24" s="21"/>
      <c r="F24" s="21"/>
      <c r="G24" s="21"/>
      <c r="H24" s="21"/>
    </row>
    <row r="25" spans="1:18" hidden="1" x14ac:dyDescent="0.2"/>
    <row r="26" spans="1:18" ht="45" customHeight="1" x14ac:dyDescent="0.2">
      <c r="B26" s="22" t="str">
        <f>B10</f>
        <v>FRANCISCO JOSÉ GÓMEZ MARÍN</v>
      </c>
      <c r="C26" s="22"/>
      <c r="D26" s="22"/>
      <c r="E26" s="13"/>
      <c r="F26" s="13"/>
      <c r="G26" s="22" t="s">
        <v>42</v>
      </c>
      <c r="H26" s="22"/>
      <c r="I26" s="22"/>
      <c r="J26" s="22"/>
    </row>
    <row r="28" spans="1:18" x14ac:dyDescent="0.2">
      <c r="Q28" s="11"/>
    </row>
  </sheetData>
  <sortState xmlns:xlrd2="http://schemas.microsoft.com/office/spreadsheetml/2017/richdata2" ref="R3:R19">
    <sortCondition ref="R19"/>
  </sortState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19:N19"/>
    <mergeCell ref="B23:D23"/>
    <mergeCell ref="G23:J23"/>
    <mergeCell ref="B22:D22"/>
    <mergeCell ref="G22:J22"/>
    <mergeCell ref="A24:B24"/>
    <mergeCell ref="E24:H24"/>
    <mergeCell ref="B26:D26"/>
    <mergeCell ref="G26:J2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 Jose Gomez Marin</cp:lastModifiedBy>
  <cp:revision/>
  <dcterms:created xsi:type="dcterms:W3CDTF">2021-11-22T14:45:25Z</dcterms:created>
  <dcterms:modified xsi:type="dcterms:W3CDTF">2023-01-15T03:02:43Z</dcterms:modified>
  <cp:category/>
  <cp:contentStatus/>
</cp:coreProperties>
</file>