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1 1 1 aaa SEMESTRE 2022 ago 2022 ene 2023\3er reporte proyectos especiales evidencias ago 22 ene 2023\Docencia (clases)\"/>
    </mc:Choice>
  </mc:AlternateContent>
  <xr:revisionPtr revIDLastSave="0" documentId="13_ncr:1_{E0A37F2C-E88E-4F9E-B4D4-6D0F3B2048D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5" l="1"/>
  <c r="N17" i="24"/>
  <c r="N15" i="24"/>
  <c r="N14" i="24"/>
  <c r="L15" i="24"/>
  <c r="J15" i="24"/>
  <c r="N28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17" i="25"/>
  <c r="M17" i="25"/>
  <c r="K17" i="25"/>
  <c r="G17" i="25"/>
  <c r="F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26" i="25"/>
  <c r="L8" i="25"/>
  <c r="N29" i="24"/>
  <c r="M29" i="24"/>
  <c r="K29" i="24"/>
  <c r="G29" i="24"/>
  <c r="F29" i="24"/>
  <c r="E28" i="24"/>
  <c r="I28" i="24" s="1"/>
  <c r="D28" i="24"/>
  <c r="C28" i="24"/>
  <c r="A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I17" i="24"/>
  <c r="J17" i="24" s="1"/>
  <c r="D17" i="24"/>
  <c r="C17" i="24"/>
  <c r="A17" i="24"/>
  <c r="I16" i="24"/>
  <c r="J16" i="24" s="1"/>
  <c r="D16" i="24"/>
  <c r="C16" i="24"/>
  <c r="A16" i="24"/>
  <c r="E14" i="24"/>
  <c r="I14" i="24" s="1"/>
  <c r="J14" i="24" s="1"/>
  <c r="D14" i="24"/>
  <c r="C14" i="24"/>
  <c r="A14" i="24"/>
  <c r="B10" i="24"/>
  <c r="B38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H14" i="25"/>
  <c r="H15" i="25"/>
  <c r="H16" i="25"/>
  <c r="E17" i="25"/>
  <c r="L14" i="24"/>
  <c r="L16" i="24"/>
  <c r="L17" i="24"/>
  <c r="E29" i="24"/>
  <c r="I18" i="22"/>
  <c r="I22" i="22"/>
  <c r="I26" i="22"/>
  <c r="L14" i="22"/>
  <c r="E28" i="22"/>
  <c r="I28" i="10"/>
  <c r="J28" i="10" s="1"/>
  <c r="H28" i="10"/>
  <c r="L28" i="10"/>
  <c r="I17" i="25" l="1"/>
  <c r="J17" i="25" s="1"/>
  <c r="L17" i="25"/>
  <c r="H17" i="25"/>
  <c r="I29" i="24"/>
  <c r="J29" i="24" s="1"/>
  <c r="L29" i="24"/>
  <c r="H29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<sst xmlns="http://schemas.openxmlformats.org/spreadsheetml/2006/main" count="207" uniqueCount="47">
  <si>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</si>
  <si>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</si>
  <si>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</si>
  <si>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</si>
  <si>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</si>
  <si>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</si>
  <si>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</si>
  <si>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</si>
  <si>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</si>
  <si>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</si>
  <si>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</si>
  <si>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</si>
  <si>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</si>
  <si>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</si>
  <si>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</si>
  <si>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</si>
  <si>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</si>
  <si>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</si>
  <si>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</si>
  <si>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</si>
  <si>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</si>
  <si>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</si>
  <si>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</si>
  <si>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</si>
  <si>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</si>
  <si>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</si>
  <si>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</si>
  <si>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</si>
  <si>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</si>
  <si>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</si>
  <si>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</si>
  <si>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</si>
  <si>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</si>
  <si>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</si>
  <si>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</si>
  <si>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</si>
  <si>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</si>
  <si>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</si>
  <si>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</si>
  <si>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</si>
  <si>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</si>
  <si>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</si>
  <si>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</si>
  <si>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</si>
  <si>
    <t>V</t>
  </si>
  <si>
    <t>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</si>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</sst>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 t="s">
        <v>21</v>
      </c>
      <c r="C14" s="9" t="s">
        <v>39</v>
      </c>
      <c r="D14" s="9" t="s">
        <v>36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33</v>
      </c>
      <c r="B15" s="9" t="s">
        <v>21</v>
      </c>
      <c r="C15" s="9" t="s">
        <v>40</v>
      </c>
      <c r="D15" s="9" t="s">
        <v>36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34</v>
      </c>
      <c r="B16" s="9" t="s">
        <v>21</v>
      </c>
      <c r="C16" s="9" t="s">
        <v>41</v>
      </c>
      <c r="D16" s="9" t="s">
        <v>36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38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38</v>
      </c>
      <c r="C15" s="9" t="s">
        <v>40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38</v>
      </c>
      <c r="C16" s="9" t="s">
        <v>41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opLeftCell="E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43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43</v>
      </c>
      <c r="C15" s="9" t="s">
        <v>40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43</v>
      </c>
      <c r="C16" s="9" t="s">
        <v>41</v>
      </c>
      <c r="D16" s="9" t="str">
        <f>'1'!D16</f>
        <v>IAMB</v>
      </c>
      <c r="E16" s="9">
        <v>28</v>
      </c>
      <c r="F16" s="9">
        <v>21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>
        <f>SUM(F28:G28)/E28</f>
        <v>0.84375</v>
      </c>
      <c r="I28" s="17">
        <f t="shared" si="0"/>
        <v>15</v>
      </c>
      <c r="J28" s="18">
        <f t="shared" ref="J28" si="2">I28/E28</f>
        <v>0.15625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36" t="s">
        <v>27</v>
      </c>
      <c r="C33" s="36"/>
      <c r="D33" s="36"/>
      <c r="G33" s="21" t="s">
        <v>28</v>
      </c>
      <c r="H33" s="21"/>
      <c r="I33" s="21"/>
      <c r="J33" s="21"/>
      <c r="P33" s="11"/>
    </row>
    <row r="34" spans="1:19" ht="62.25" customHeight="1" x14ac:dyDescent="0.2">
      <c r="B34" s="37"/>
      <c r="C34" s="37"/>
      <c r="D34" s="37"/>
      <c r="G34" s="33"/>
      <c r="H34" s="33"/>
      <c r="I34" s="33"/>
      <c r="J34" s="33"/>
      <c r="P34" s="11"/>
    </row>
    <row r="35" spans="1:19" hidden="1" x14ac:dyDescent="0.2">
      <c r="A35" s="38" t="e">
        <v>#REF!</v>
      </c>
      <c r="B35" s="38"/>
      <c r="C35" s="6"/>
      <c r="E35" s="38"/>
      <c r="F35" s="38"/>
      <c r="G35" s="38"/>
      <c r="H35" s="38"/>
      <c r="P35" s="11"/>
    </row>
    <row r="36" spans="1:19" hidden="1" x14ac:dyDescent="0.2">
      <c r="P36" s="11"/>
    </row>
    <row r="37" spans="1:19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42</v>
      </c>
      <c r="H37" s="39"/>
      <c r="I37" s="39"/>
      <c r="J37" s="39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topLeftCell="A25" zoomScale="85" zoomScaleNormal="85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R2" s="11"/>
    </row>
    <row r="3" spans="1:18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1"/>
      <c r="R4" s="11"/>
    </row>
    <row r="5" spans="1:18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1"/>
      <c r="R5" s="11"/>
    </row>
    <row r="6" spans="1:18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  <c r="P6" s="11"/>
      <c r="R6" s="11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  <c r="P8" s="11"/>
      <c r="R8" s="11"/>
    </row>
    <row r="9" spans="1:18" x14ac:dyDescent="0.2">
      <c r="P9" s="11"/>
    </row>
    <row r="10" spans="1:18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O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</row>
    <row r="12" spans="1:18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P12" s="11"/>
      <c r="R12" s="11"/>
    </row>
    <row r="13" spans="1:18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</row>
    <row r="14" spans="1:18" s="11" customFormat="1" ht="25.5" x14ac:dyDescent="0.2">
      <c r="A14" s="9" t="str">
        <f>'1'!A14</f>
        <v>BIOLOGÍA</v>
      </c>
      <c r="B14" s="9" t="s">
        <v>45</v>
      </c>
      <c r="C14" s="9" t="str">
        <f>'1'!C14</f>
        <v>106 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f t="shared" ref="I14:I29" si="0">(E14-SUM(F14:G14))-K14</f>
        <v>2</v>
      </c>
      <c r="J14" s="10">
        <f t="shared" ref="J14:J29" si="1">I14/E14</f>
        <v>6.6666666666666666E-2</v>
      </c>
      <c r="K14" s="9"/>
      <c r="L14" s="10">
        <f t="shared" ref="L14:L29" si="2">K14/E14</f>
        <v>0</v>
      </c>
      <c r="M14" s="9">
        <v>72.2</v>
      </c>
      <c r="N14" s="15">
        <f>22/30</f>
        <v>0.73333333333333328</v>
      </c>
      <c r="O14" s="1"/>
      <c r="P14" s="1"/>
    </row>
    <row r="15" spans="1:18" s="11" customFormat="1" ht="25.5" x14ac:dyDescent="0.2">
      <c r="A15" s="9" t="s">
        <v>32</v>
      </c>
      <c r="B15" s="9" t="s">
        <v>44</v>
      </c>
      <c r="C15" s="9" t="s">
        <v>39</v>
      </c>
      <c r="D15" s="9" t="s">
        <v>36</v>
      </c>
      <c r="E15" s="9">
        <v>30</v>
      </c>
      <c r="F15" s="9">
        <v>28</v>
      </c>
      <c r="G15" s="9"/>
      <c r="H15" s="10"/>
      <c r="I15" s="9">
        <v>2</v>
      </c>
      <c r="J15" s="10">
        <f t="shared" si="1"/>
        <v>6.6666666666666666E-2</v>
      </c>
      <c r="K15" s="9"/>
      <c r="L15" s="10">
        <f t="shared" si="2"/>
        <v>0</v>
      </c>
      <c r="M15" s="9">
        <v>73.83</v>
      </c>
      <c r="N15" s="15">
        <f>21/30</f>
        <v>0.7</v>
      </c>
      <c r="O15" s="1"/>
      <c r="P15" s="1"/>
      <c r="R15" s="1"/>
    </row>
    <row r="16" spans="1:18" s="11" customFormat="1" ht="25.5" x14ac:dyDescent="0.2">
      <c r="A16" s="9" t="str">
        <f>'1'!A15</f>
        <v>TALLER DE ÉTICA</v>
      </c>
      <c r="B16" s="9" t="s">
        <v>45</v>
      </c>
      <c r="C16" s="9" t="str">
        <f>'1'!C15</f>
        <v>106 B</v>
      </c>
      <c r="D16" s="9" t="str">
        <f>'1'!D15</f>
        <v>IAMB</v>
      </c>
      <c r="E16" s="9">
        <v>38</v>
      </c>
      <c r="F16" s="9">
        <v>24</v>
      </c>
      <c r="G16" s="9"/>
      <c r="H16" s="10"/>
      <c r="I16" s="9">
        <f t="shared" si="0"/>
        <v>14</v>
      </c>
      <c r="J16" s="10">
        <f t="shared" si="1"/>
        <v>0.36842105263157893</v>
      </c>
      <c r="K16" s="9"/>
      <c r="L16" s="10">
        <f t="shared" si="2"/>
        <v>0</v>
      </c>
      <c r="M16" s="9">
        <v>53.55</v>
      </c>
      <c r="N16" s="15">
        <v>0.63</v>
      </c>
      <c r="P16" s="1"/>
    </row>
    <row r="17" spans="1:18" s="11" customFormat="1" ht="25.5" x14ac:dyDescent="0.2">
      <c r="A17" s="9" t="str">
        <f>'1'!A16</f>
        <v>DISEÑO DE EXPERIMENTOS AMBIENTALES</v>
      </c>
      <c r="B17" s="9" t="s">
        <v>45</v>
      </c>
      <c r="C17" s="9" t="str">
        <f>'1'!C16</f>
        <v>306 A</v>
      </c>
      <c r="D17" s="9" t="str">
        <f>'1'!D16</f>
        <v>IAMB</v>
      </c>
      <c r="E17" s="9">
        <v>28</v>
      </c>
      <c r="F17" s="9">
        <v>21</v>
      </c>
      <c r="G17" s="9"/>
      <c r="H17" s="10"/>
      <c r="I17" s="9">
        <f t="shared" si="0"/>
        <v>7</v>
      </c>
      <c r="J17" s="10">
        <f t="shared" si="1"/>
        <v>0.25</v>
      </c>
      <c r="K17" s="9"/>
      <c r="L17" s="10">
        <f t="shared" si="2"/>
        <v>0</v>
      </c>
      <c r="M17" s="9">
        <v>63.11</v>
      </c>
      <c r="N17" s="15">
        <f>21/28</f>
        <v>0.75</v>
      </c>
      <c r="P17" s="1"/>
      <c r="R17" s="1"/>
    </row>
    <row r="18" spans="1:18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  <c r="R18" s="1"/>
    </row>
    <row r="19" spans="1:18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P19" s="1"/>
    </row>
    <row r="20" spans="1:18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O20" s="1"/>
      <c r="R20" s="1"/>
    </row>
    <row r="21" spans="1:18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O21" s="1"/>
      <c r="R21" s="1"/>
    </row>
    <row r="22" spans="1:18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R22" s="1"/>
    </row>
    <row r="23" spans="1:18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O23" s="1"/>
      <c r="R23" s="1"/>
    </row>
    <row r="24" spans="1:18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  <c r="O24" s="1"/>
      <c r="P24" s="1"/>
      <c r="R24" s="1"/>
    </row>
    <row r="25" spans="1:18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  <c r="O25" s="1"/>
      <c r="P25" s="1"/>
      <c r="R25" s="1"/>
    </row>
    <row r="26" spans="1:18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  <c r="R26" s="1"/>
    </row>
    <row r="27" spans="1:18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8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8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126</v>
      </c>
      <c r="F29" s="17">
        <f>SUM(F14:F28)</f>
        <v>101</v>
      </c>
      <c r="G29" s="17">
        <f>SUM(G14:G28)</f>
        <v>0</v>
      </c>
      <c r="H29" s="18">
        <f>SUM(F29:G29)/E29</f>
        <v>0.80158730158730163</v>
      </c>
      <c r="I29" s="17">
        <f t="shared" si="0"/>
        <v>25</v>
      </c>
      <c r="J29" s="18">
        <f t="shared" si="1"/>
        <v>0.1984126984126984</v>
      </c>
      <c r="K29" s="17">
        <f>SUM(K14:K28)</f>
        <v>0</v>
      </c>
      <c r="L29" s="18">
        <f t="shared" si="2"/>
        <v>0</v>
      </c>
      <c r="M29" s="17">
        <f>AVERAGE(M14:M28)</f>
        <v>65.672499999999999</v>
      </c>
      <c r="N29" s="19">
        <f>AVERAGE(N14:N28)</f>
        <v>0.70333333333333325</v>
      </c>
      <c r="R29" s="11"/>
    </row>
    <row r="30" spans="1:18" x14ac:dyDescent="0.2">
      <c r="O30" s="11"/>
      <c r="P30" s="11"/>
    </row>
    <row r="31" spans="1:18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1"/>
      <c r="P31" s="11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FRANCISCO JOSÉ GÓMEZ MARÍN</v>
      </c>
      <c r="C38" s="39"/>
      <c r="D38" s="39"/>
      <c r="E38" s="13"/>
      <c r="F38" s="13"/>
      <c r="G38" s="39" t="s">
        <v>42</v>
      </c>
      <c r="H38" s="39"/>
      <c r="I38" s="39"/>
      <c r="J38" s="39"/>
    </row>
  </sheetData>
  <sortState xmlns:xlrd2="http://schemas.microsoft.com/office/spreadsheetml/2017/richdata2" ref="R2:R29">
    <sortCondition descending="1" ref="R2:R29"/>
  </sortState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tabSelected="1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P2" s="11"/>
    </row>
    <row r="3" spans="1:18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Q4" s="11"/>
    </row>
    <row r="5" spans="1:18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8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33" t="s">
        <v>46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  <c r="R8" s="11"/>
    </row>
    <row r="9" spans="1:18" x14ac:dyDescent="0.2">
      <c r="P9" s="11"/>
    </row>
    <row r="10" spans="1:18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P10" s="11"/>
      <c r="Q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Q11" s="11"/>
    </row>
    <row r="12" spans="1:18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8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1"/>
      <c r="Q13" s="11"/>
    </row>
    <row r="14" spans="1:18" s="11" customFormat="1" ht="25.5" x14ac:dyDescent="0.2">
      <c r="A14" s="9" t="s">
        <v>32</v>
      </c>
      <c r="B14" s="9" t="s">
        <v>46</v>
      </c>
      <c r="C14" s="9" t="str">
        <f>'1'!C14</f>
        <v>106 A</v>
      </c>
      <c r="D14" s="9" t="str">
        <f>'1'!D14</f>
        <v>IAMB</v>
      </c>
      <c r="E14" s="9">
        <v>30</v>
      </c>
      <c r="F14" s="9">
        <v>25</v>
      </c>
      <c r="G14" s="9">
        <v>3</v>
      </c>
      <c r="H14" s="10">
        <f t="shared" ref="H14:H16" si="0">F14/E14</f>
        <v>0.83333333333333337</v>
      </c>
      <c r="I14" s="9">
        <f t="shared" ref="I14:I17" si="1">(E14-SUM(F14:G14))-K14</f>
        <v>1</v>
      </c>
      <c r="J14" s="10">
        <f t="shared" ref="J14:J17" si="2">I14/E14</f>
        <v>3.3333333333333333E-2</v>
      </c>
      <c r="K14" s="9">
        <v>1</v>
      </c>
      <c r="L14" s="10">
        <f t="shared" ref="L14:L17" si="3">K14/E14</f>
        <v>3.3333333333333333E-2</v>
      </c>
      <c r="M14" s="9">
        <v>74.7</v>
      </c>
      <c r="N14" s="15">
        <v>0.8</v>
      </c>
    </row>
    <row r="15" spans="1:18" s="11" customFormat="1" ht="25.5" x14ac:dyDescent="0.2">
      <c r="A15" s="9" t="s">
        <v>33</v>
      </c>
      <c r="B15" s="9" t="s">
        <v>46</v>
      </c>
      <c r="C15" s="9" t="str">
        <f>'1'!C15</f>
        <v>106 B</v>
      </c>
      <c r="D15" s="9" t="str">
        <f>'1'!D15</f>
        <v>IAMB</v>
      </c>
      <c r="E15" s="9">
        <v>38</v>
      </c>
      <c r="F15" s="9">
        <v>30</v>
      </c>
      <c r="G15" s="9">
        <v>5</v>
      </c>
      <c r="H15" s="10">
        <f t="shared" si="0"/>
        <v>0.78947368421052633</v>
      </c>
      <c r="I15" s="9">
        <f t="shared" si="1"/>
        <v>3</v>
      </c>
      <c r="J15" s="10">
        <f t="shared" si="2"/>
        <v>7.8947368421052627E-2</v>
      </c>
      <c r="K15" s="9"/>
      <c r="L15" s="10">
        <f t="shared" si="3"/>
        <v>0</v>
      </c>
      <c r="M15" s="9">
        <v>75.55</v>
      </c>
      <c r="N15" s="15">
        <v>0.76319999999999999</v>
      </c>
      <c r="P15" s="1"/>
      <c r="R15" s="1"/>
    </row>
    <row r="16" spans="1:18" s="11" customFormat="1" ht="25.5" x14ac:dyDescent="0.2">
      <c r="A16" s="9" t="s">
        <v>34</v>
      </c>
      <c r="B16" s="9" t="s">
        <v>46</v>
      </c>
      <c r="C16" s="9" t="str">
        <f>'1'!C16</f>
        <v>306 A</v>
      </c>
      <c r="D16" s="9" t="str">
        <f>'1'!D16</f>
        <v>IAMB</v>
      </c>
      <c r="E16" s="9">
        <v>28</v>
      </c>
      <c r="F16" s="9">
        <v>21</v>
      </c>
      <c r="G16" s="9">
        <v>5</v>
      </c>
      <c r="H16" s="10">
        <f t="shared" si="0"/>
        <v>0.75</v>
      </c>
      <c r="I16" s="9">
        <f t="shared" si="1"/>
        <v>2</v>
      </c>
      <c r="J16" s="10">
        <f t="shared" si="2"/>
        <v>7.1428571428571425E-2</v>
      </c>
      <c r="K16" s="9"/>
      <c r="L16" s="10">
        <f t="shared" si="3"/>
        <v>0</v>
      </c>
      <c r="M16" s="9">
        <v>73.680000000000007</v>
      </c>
      <c r="N16" s="15">
        <f>19/28</f>
        <v>0.6785714285714286</v>
      </c>
      <c r="P16" s="1"/>
      <c r="Q16" s="1"/>
      <c r="R16" s="1"/>
    </row>
    <row r="17" spans="1:18" ht="13.5" thickBot="1" x14ac:dyDescent="0.25">
      <c r="A17" s="16" t="s">
        <v>24</v>
      </c>
      <c r="B17" s="17" t="s">
        <v>25</v>
      </c>
      <c r="C17" s="17" t="s">
        <v>25</v>
      </c>
      <c r="D17" s="17" t="s">
        <v>25</v>
      </c>
      <c r="E17" s="17">
        <f>SUM(E14:E16)</f>
        <v>96</v>
      </c>
      <c r="F17" s="17">
        <f>SUM(F14:F16)</f>
        <v>76</v>
      </c>
      <c r="G17" s="17">
        <f>SUM(G14:G16)</f>
        <v>13</v>
      </c>
      <c r="H17" s="18">
        <f>SUM(F17:G17)/E17</f>
        <v>0.92708333333333337</v>
      </c>
      <c r="I17" s="17">
        <f t="shared" si="1"/>
        <v>6</v>
      </c>
      <c r="J17" s="18">
        <f t="shared" si="2"/>
        <v>6.25E-2</v>
      </c>
      <c r="K17" s="17">
        <f>SUM(K14:K16)</f>
        <v>1</v>
      </c>
      <c r="L17" s="18">
        <f t="shared" si="3"/>
        <v>1.0416666666666666E-2</v>
      </c>
      <c r="M17" s="17">
        <f>AVERAGE(M14:M16)</f>
        <v>74.643333333333331</v>
      </c>
      <c r="N17" s="19">
        <f>AVERAGE(N14:N16)</f>
        <v>0.74725714285714295</v>
      </c>
      <c r="R17" s="11"/>
    </row>
    <row r="19" spans="1:18" ht="120" customHeight="1" x14ac:dyDescent="0.2">
      <c r="A19" s="29" t="s">
        <v>26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Q19" s="11"/>
      <c r="R19" s="11"/>
    </row>
    <row r="21" spans="1:18" x14ac:dyDescent="0.2">
      <c r="A21" s="12"/>
      <c r="P21" s="11"/>
    </row>
    <row r="22" spans="1:18" x14ac:dyDescent="0.2">
      <c r="B22" s="36" t="s">
        <v>27</v>
      </c>
      <c r="C22" s="36"/>
      <c r="D22" s="36"/>
      <c r="G22" s="21" t="s">
        <v>28</v>
      </c>
      <c r="H22" s="21"/>
      <c r="I22" s="21"/>
      <c r="J22" s="21"/>
      <c r="Q22" s="11"/>
    </row>
    <row r="23" spans="1:18" ht="62.25" customHeight="1" x14ac:dyDescent="0.2">
      <c r="B23" s="37"/>
      <c r="C23" s="37"/>
      <c r="D23" s="37"/>
      <c r="G23" s="33"/>
      <c r="H23" s="33"/>
      <c r="I23" s="33"/>
      <c r="J23" s="33"/>
      <c r="P23" s="11"/>
    </row>
    <row r="24" spans="1:18" hidden="1" x14ac:dyDescent="0.2">
      <c r="A24" s="38" t="e">
        <v>#REF!</v>
      </c>
      <c r="B24" s="38"/>
      <c r="C24" s="6"/>
      <c r="E24" s="38"/>
      <c r="F24" s="38"/>
      <c r="G24" s="38"/>
      <c r="H24" s="38"/>
    </row>
    <row r="25" spans="1:18" hidden="1" x14ac:dyDescent="0.2"/>
    <row r="26" spans="1:18" ht="45" customHeight="1" x14ac:dyDescent="0.2">
      <c r="B26" s="39" t="str">
        <f>B10</f>
        <v>FRANCISCO JOSÉ GÓMEZ MARÍN</v>
      </c>
      <c r="C26" s="39"/>
      <c r="D26" s="39"/>
      <c r="E26" s="13"/>
      <c r="F26" s="13"/>
      <c r="G26" s="39" t="s">
        <v>42</v>
      </c>
      <c r="H26" s="39"/>
      <c r="I26" s="39"/>
      <c r="J26" s="39"/>
    </row>
    <row r="28" spans="1:18" x14ac:dyDescent="0.2">
      <c r="P28" s="11"/>
      <c r="Q28" s="11"/>
    </row>
  </sheetData>
  <sortState xmlns:xlrd2="http://schemas.microsoft.com/office/spreadsheetml/2017/richdata2" ref="P2:P31">
    <sortCondition ref="P2:P31"/>
  </sortState>
  <mergeCells count="31">
    <mergeCell ref="A24:B24"/>
    <mergeCell ref="E24:H24"/>
    <mergeCell ref="B26:D26"/>
    <mergeCell ref="G26:J26"/>
    <mergeCell ref="M12:M13"/>
    <mergeCell ref="N12:N13"/>
    <mergeCell ref="A19:N19"/>
    <mergeCell ref="B23:D23"/>
    <mergeCell ref="G23:J23"/>
    <mergeCell ref="B22:D22"/>
    <mergeCell ref="G22:J2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2023-01-22T02:59:37Z</dcterms:modified>
  <cp:category/>
  <cp:contentStatus/>
</cp:coreProperties>
</file>