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jrgca\OneDrive\Escritorio\Semestre ago-dic 2022\Reportes\Reportes sem Ago 2022-Ene 2023\Reporte Final\"/>
    </mc:Choice>
  </mc:AlternateContent>
  <xr:revisionPtr revIDLastSave="0" documentId="13_ncr:1_{87D95965-5A4A-45E4-8861-291B82756F78}" xr6:coauthVersionLast="47" xr6:coauthVersionMax="47" xr10:uidLastSave="{00000000-0000-0000-0000-000000000000}"/>
  <bookViews>
    <workbookView xWindow="-120" yWindow="-120" windowWidth="20640" windowHeight="1116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'2'!$A$1:$N$38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24" l="1"/>
  <c r="A23" i="24"/>
  <c r="A15" i="24" l="1"/>
  <c r="E15" i="24"/>
  <c r="E16" i="24"/>
  <c r="A16" i="24"/>
  <c r="E17" i="24"/>
  <c r="A17" i="24"/>
  <c r="E18" i="24"/>
  <c r="E20" i="24"/>
  <c r="I20" i="24" s="1"/>
  <c r="E19" i="24"/>
  <c r="E22" i="24"/>
  <c r="I22" i="24" s="1"/>
  <c r="E21" i="24"/>
  <c r="I21" i="24" s="1"/>
  <c r="A18" i="24"/>
  <c r="C19" i="24"/>
  <c r="A19" i="24"/>
  <c r="C20" i="24"/>
  <c r="A20" i="24"/>
  <c r="C21" i="24"/>
  <c r="A21" i="24"/>
  <c r="C22" i="24"/>
  <c r="A22" i="24"/>
  <c r="C18" i="24"/>
  <c r="D18" i="24"/>
  <c r="L19" i="23"/>
  <c r="C15" i="23"/>
  <c r="A15" i="23"/>
  <c r="C16" i="23"/>
  <c r="A16" i="23"/>
  <c r="A17" i="23"/>
  <c r="C18" i="23"/>
  <c r="A18" i="23"/>
  <c r="A19" i="23"/>
  <c r="E16" i="22"/>
  <c r="L16" i="22" s="1"/>
  <c r="C16" i="22"/>
  <c r="A16" i="22"/>
  <c r="A15" i="22"/>
  <c r="I16" i="22"/>
  <c r="D16" i="22"/>
  <c r="G28" i="10"/>
  <c r="I26" i="10"/>
  <c r="I25" i="10"/>
  <c r="I24" i="10"/>
  <c r="I23" i="10"/>
  <c r="I22" i="10"/>
  <c r="I21" i="10"/>
  <c r="I20" i="10"/>
  <c r="I19" i="10"/>
  <c r="N28" i="25"/>
  <c r="M28" i="25"/>
  <c r="K28" i="25"/>
  <c r="G28" i="25"/>
  <c r="F28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27" i="24"/>
  <c r="I26" i="24"/>
  <c r="I25" i="24"/>
  <c r="I24" i="24"/>
  <c r="I23" i="24"/>
  <c r="I17" i="24"/>
  <c r="D17" i="24"/>
  <c r="C17" i="24"/>
  <c r="I16" i="24"/>
  <c r="D16" i="24"/>
  <c r="C16" i="24"/>
  <c r="I15" i="24"/>
  <c r="D15" i="24"/>
  <c r="C15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I27" i="23"/>
  <c r="I26" i="23"/>
  <c r="I25" i="23"/>
  <c r="I24" i="23"/>
  <c r="I23" i="23"/>
  <c r="I22" i="23"/>
  <c r="I21" i="23"/>
  <c r="I20" i="23"/>
  <c r="I19" i="23"/>
  <c r="I18" i="23"/>
  <c r="D18" i="23"/>
  <c r="I17" i="23"/>
  <c r="D17" i="23"/>
  <c r="C17" i="23"/>
  <c r="I16" i="23"/>
  <c r="D16" i="23"/>
  <c r="I15" i="23"/>
  <c r="D15" i="23"/>
  <c r="E14" i="23"/>
  <c r="I14" i="23" s="1"/>
  <c r="D14" i="23"/>
  <c r="C14" i="23"/>
  <c r="A14" i="23"/>
  <c r="B10" i="23"/>
  <c r="B37" i="23" s="1"/>
  <c r="L8" i="23"/>
  <c r="H8" i="23"/>
  <c r="E8" i="23"/>
  <c r="C15" i="22"/>
  <c r="D15" i="22"/>
  <c r="E15" i="22"/>
  <c r="A17" i="22"/>
  <c r="C17" i="22"/>
  <c r="D17" i="22"/>
  <c r="E17" i="22"/>
  <c r="A18" i="22"/>
  <c r="C18" i="22"/>
  <c r="D18" i="22"/>
  <c r="E18" i="22"/>
  <c r="I18" i="22" s="1"/>
  <c r="A19" i="22"/>
  <c r="C19" i="22"/>
  <c r="D19" i="22"/>
  <c r="E19" i="22"/>
  <c r="L19" i="22" s="1"/>
  <c r="I24" i="22"/>
  <c r="C14" i="22"/>
  <c r="D14" i="22"/>
  <c r="E14" i="22"/>
  <c r="A14" i="22"/>
  <c r="B10" i="22"/>
  <c r="B38" i="22" s="1"/>
  <c r="L8" i="22"/>
  <c r="H8" i="22"/>
  <c r="E8" i="22"/>
  <c r="N29" i="22"/>
  <c r="M29" i="22"/>
  <c r="K29" i="22"/>
  <c r="G29" i="22"/>
  <c r="F29" i="22"/>
  <c r="B37" i="10"/>
  <c r="N28" i="10"/>
  <c r="M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I14" i="25" l="1"/>
  <c r="J14" i="25" s="1"/>
  <c r="H14" i="25"/>
  <c r="L19" i="24"/>
  <c r="L18" i="24"/>
  <c r="I18" i="24"/>
  <c r="I19" i="24"/>
  <c r="I21" i="22"/>
  <c r="I26" i="22"/>
  <c r="I20" i="22"/>
  <c r="I22" i="22"/>
  <c r="I25" i="22"/>
  <c r="I28" i="22"/>
  <c r="I17" i="22"/>
  <c r="L17" i="22"/>
  <c r="L18" i="22"/>
  <c r="I14" i="22"/>
  <c r="I15" i="22"/>
  <c r="L15" i="22"/>
  <c r="L14" i="25"/>
  <c r="L15" i="25"/>
  <c r="L16" i="25"/>
  <c r="L17" i="25"/>
  <c r="L18" i="25"/>
  <c r="H15" i="25"/>
  <c r="H16" i="25"/>
  <c r="H17" i="25"/>
  <c r="H18" i="25"/>
  <c r="E28" i="25"/>
  <c r="L14" i="24"/>
  <c r="L15" i="24"/>
  <c r="L16" i="24"/>
  <c r="L17" i="24"/>
  <c r="L20" i="24"/>
  <c r="L21" i="24"/>
  <c r="L22" i="24"/>
  <c r="E28" i="24"/>
  <c r="L14" i="23"/>
  <c r="L15" i="23"/>
  <c r="L16" i="23"/>
  <c r="L17" i="23"/>
  <c r="L18" i="23"/>
  <c r="E28" i="23"/>
  <c r="I19" i="22"/>
  <c r="I23" i="22"/>
  <c r="I27" i="22"/>
  <c r="L14" i="22"/>
  <c r="E29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9" i="22"/>
  <c r="J29" i="22" s="1"/>
  <c r="H29" i="22"/>
  <c r="L29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<sst xmlns="http://schemas.openxmlformats.org/spreadsheetml/2006/main" count="218" uniqueCount="51">
  <si>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</si>
  <si>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</si>
  <si>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</si>
  <si>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</si>
  <si>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</si>
  <si>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</si>
  <si>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</si>
  <si>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</si>
  <si>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</si>
  <si>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</si>
  <si>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</si>
  <si>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</si>
  <si>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</si>
  <si>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</si>
  <si>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</si>
  <si>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</si>
  <si>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</si>
  <si>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</si>
  <si>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</si>
  <si>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</si>
  <si>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</si>
  <si>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</si>
  <si>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</si>
  <si>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</si>
  <si>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</si>
  <si>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</si>
  <si>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</si>
  <si>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</si>
  <si>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</si>
  <si>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</si>
  <si>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</si>
  <si>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INFORMÁTICA</t>
  </si>
  <si>
    <t>Sep 2022-Ene 2023</t>
  </si>
  <si>
    <t>JUAN RAFAEL GONZÁLEZ CADENA</t>
  </si>
  <si>
    <t>FUNDAMENTOS DE BASES DE DATOS</t>
  </si>
  <si>
    <t>510-A</t>
  </si>
  <si>
    <t>IINF</t>
  </si>
  <si>
    <t>ESTRUCTURA DE DATOS</t>
  </si>
  <si>
    <t>310-A</t>
  </si>
  <si>
    <t>ESTRAGEGÍAS DE GESTIÓN DE SERVICIOS DE TI</t>
  </si>
  <si>
    <t>TECNOLOGÍAS Y HERRAMIENTAS BIG DATA</t>
  </si>
  <si>
    <t>ESTADÍSTICAS PARA CIENCIA DE DATOS</t>
  </si>
  <si>
    <t>710-A</t>
  </si>
  <si>
    <t>910-A</t>
  </si>
  <si>
    <t>S/E</t>
  </si>
  <si>
    <t>GUADALUPE ZETINA CRUZ</t>
  </si>
  <si>
    <t>II</t>
  </si>
  <si>
    <t>III</t>
  </si>
  <si>
    <t>IV</t>
  </si>
  <si>
    <t>V</t>
  </si>
  <si>
    <t>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</si>
</sst>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7" zoomScale="110" zoomScaleNormal="110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5</v>
      </c>
      <c r="I8" s="32" t="s">
        <v>7</v>
      </c>
      <c r="J8" s="32"/>
      <c r="K8" s="32"/>
      <c r="L8" s="33" t="s">
        <v>32</v>
      </c>
      <c r="M8" s="33"/>
      <c r="N8" s="33"/>
    </row>
    <row r="10" spans="1:14" x14ac:dyDescent="0.2">
      <c r="A10" s="4" t="s">
        <v>8</v>
      </c>
      <c r="B10" s="33" t="s">
        <v>33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8" t="s">
        <v>34</v>
      </c>
      <c r="B14" s="9" t="s">
        <v>21</v>
      </c>
      <c r="C14" s="9" t="s">
        <v>35</v>
      </c>
      <c r="D14" s="9" t="s">
        <v>36</v>
      </c>
      <c r="E14" s="9">
        <v>22</v>
      </c>
      <c r="F14" s="9">
        <v>20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78</v>
      </c>
      <c r="N14" s="15">
        <v>0.90900000000000003</v>
      </c>
    </row>
    <row r="15" spans="1:14" s="11" customFormat="1" ht="25.5" x14ac:dyDescent="0.2">
      <c r="A15" s="8" t="s">
        <v>37</v>
      </c>
      <c r="B15" s="9" t="s">
        <v>21</v>
      </c>
      <c r="C15" s="9" t="s">
        <v>38</v>
      </c>
      <c r="D15" s="9" t="s">
        <v>36</v>
      </c>
      <c r="E15" s="9">
        <v>25</v>
      </c>
      <c r="F15" s="9">
        <v>24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90</v>
      </c>
      <c r="N15" s="15">
        <v>0.76</v>
      </c>
    </row>
    <row r="16" spans="1:14" s="11" customFormat="1" ht="25.5" x14ac:dyDescent="0.2">
      <c r="A16" s="8" t="s">
        <v>39</v>
      </c>
      <c r="B16" s="9" t="s">
        <v>44</v>
      </c>
      <c r="C16" s="9" t="s">
        <v>42</v>
      </c>
      <c r="D16" s="9" t="s">
        <v>36</v>
      </c>
      <c r="E16" s="9">
        <v>16</v>
      </c>
      <c r="F16" s="9">
        <v>0</v>
      </c>
      <c r="G16" s="9"/>
      <c r="H16" s="10"/>
      <c r="I16" s="9">
        <f t="shared" si="0"/>
        <v>16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ht="25.5" x14ac:dyDescent="0.2">
      <c r="A17" s="8" t="s">
        <v>41</v>
      </c>
      <c r="B17" s="9" t="s">
        <v>21</v>
      </c>
      <c r="C17" s="9" t="s">
        <v>42</v>
      </c>
      <c r="D17" s="9" t="s">
        <v>36</v>
      </c>
      <c r="E17" s="9">
        <v>15</v>
      </c>
      <c r="F17" s="9">
        <v>15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93</v>
      </c>
      <c r="N17" s="15">
        <v>0.6</v>
      </c>
    </row>
    <row r="18" spans="1:14" s="11" customFormat="1" ht="25.5" x14ac:dyDescent="0.2">
      <c r="A18" s="8" t="s">
        <v>40</v>
      </c>
      <c r="B18" s="9" t="s">
        <v>44</v>
      </c>
      <c r="C18" s="9" t="s">
        <v>43</v>
      </c>
      <c r="D18" s="9" t="s">
        <v>36</v>
      </c>
      <c r="E18" s="9">
        <v>8</v>
      </c>
      <c r="F18" s="9">
        <v>0</v>
      </c>
      <c r="G18" s="9"/>
      <c r="H18" s="10"/>
      <c r="I18" s="9">
        <f t="shared" si="0"/>
        <v>8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59</v>
      </c>
      <c r="G28" s="17">
        <f>SUM(G14:G27)</f>
        <v>0</v>
      </c>
      <c r="H28" s="18"/>
      <c r="I28" s="17">
        <f t="shared" si="0"/>
        <v>27</v>
      </c>
      <c r="J28" s="18"/>
      <c r="K28" s="17"/>
      <c r="L28" s="18">
        <f t="shared" si="1"/>
        <v>0</v>
      </c>
      <c r="M28" s="17">
        <f>AVERAGE(M14:M27)</f>
        <v>87</v>
      </c>
      <c r="N28" s="19">
        <f>AVERAGE(N14:N27)</f>
        <v>0.75633333333333341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JUAN RAFAEL GONZÁLEZ CADENA</v>
      </c>
      <c r="C37" s="39"/>
      <c r="D37" s="39"/>
      <c r="E37" s="13"/>
      <c r="F37" s="13"/>
      <c r="G37" s="39" t="s">
        <v>45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8"/>
  <sheetViews>
    <sheetView topLeftCell="A4"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5</v>
      </c>
      <c r="I8" s="32" t="s">
        <v>7</v>
      </c>
      <c r="J8" s="32"/>
      <c r="K8" s="32"/>
      <c r="L8" s="33" t="str">
        <f>'1'!L8</f>
        <v>Sep 2022-Ene 2023</v>
      </c>
      <c r="M8" s="33"/>
      <c r="N8" s="33"/>
    </row>
    <row r="10" spans="1:14" x14ac:dyDescent="0.2">
      <c r="A10" s="4" t="s">
        <v>8</v>
      </c>
      <c r="B10" s="33" t="str">
        <f>'1'!B10</f>
        <v>JUAN RAFAEL GONZÁLEZ CADENA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FUNDAMENTOS DE BASES DE DATOS</v>
      </c>
      <c r="B14" s="9" t="s">
        <v>46</v>
      </c>
      <c r="C14" s="9" t="str">
        <f>'1'!C14</f>
        <v>510-A</v>
      </c>
      <c r="D14" s="9" t="str">
        <f>'1'!D14</f>
        <v>IINF</v>
      </c>
      <c r="E14" s="9">
        <f>'1'!E14</f>
        <v>22</v>
      </c>
      <c r="F14" s="9">
        <v>22</v>
      </c>
      <c r="G14" s="9"/>
      <c r="H14" s="10"/>
      <c r="I14" s="9">
        <f t="shared" ref="I14:I29" si="0">(E14-SUM(F14:G14))-K14</f>
        <v>0</v>
      </c>
      <c r="J14" s="10"/>
      <c r="K14" s="9">
        <v>0</v>
      </c>
      <c r="L14" s="10">
        <f t="shared" ref="L14:L29" si="1">K14/E14</f>
        <v>0</v>
      </c>
      <c r="M14" s="9">
        <v>86</v>
      </c>
      <c r="N14" s="15">
        <v>0.55000000000000004</v>
      </c>
    </row>
    <row r="15" spans="1:14" s="11" customFormat="1" ht="25.5" x14ac:dyDescent="0.2">
      <c r="A15" s="9" t="str">
        <f>'1'!A15</f>
        <v>ESTRUCTURA DE DATOS</v>
      </c>
      <c r="B15" s="9" t="s">
        <v>46</v>
      </c>
      <c r="C15" s="9" t="str">
        <f>'1'!C15</f>
        <v>310-A</v>
      </c>
      <c r="D15" s="9" t="str">
        <f>'1'!D15</f>
        <v>IINF</v>
      </c>
      <c r="E15" s="9">
        <f>'1'!E15</f>
        <v>25</v>
      </c>
      <c r="F15" s="9">
        <v>25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88</v>
      </c>
      <c r="N15" s="15">
        <v>0.68</v>
      </c>
    </row>
    <row r="16" spans="1:14" s="11" customFormat="1" ht="25.5" x14ac:dyDescent="0.2">
      <c r="A16" s="9" t="str">
        <f>'1'!A15</f>
        <v>ESTRUCTURA DE DATOS</v>
      </c>
      <c r="B16" s="9" t="s">
        <v>47</v>
      </c>
      <c r="C16" s="9" t="str">
        <f>'1'!C15</f>
        <v>310-A</v>
      </c>
      <c r="D16" s="9" t="str">
        <f>'1'!D16</f>
        <v>IINF</v>
      </c>
      <c r="E16" s="9">
        <f>'1'!E15</f>
        <v>25</v>
      </c>
      <c r="F16" s="9">
        <v>25</v>
      </c>
      <c r="G16" s="9"/>
      <c r="H16" s="10"/>
      <c r="I16" s="9">
        <f t="shared" ref="I16" si="2">(E16-SUM(F16:G16))-K16</f>
        <v>0</v>
      </c>
      <c r="J16" s="10"/>
      <c r="K16" s="9">
        <v>0</v>
      </c>
      <c r="L16" s="10">
        <f t="shared" ref="L16" si="3">K16/E16</f>
        <v>0</v>
      </c>
      <c r="M16" s="9">
        <v>88</v>
      </c>
      <c r="N16" s="15">
        <v>0.6</v>
      </c>
    </row>
    <row r="17" spans="1:14" s="11" customFormat="1" ht="25.5" x14ac:dyDescent="0.2">
      <c r="A17" s="9" t="str">
        <f>'1'!A16</f>
        <v>ESTRAGEGÍAS DE GESTIÓN DE SERVICIOS DE TI</v>
      </c>
      <c r="B17" s="9" t="s">
        <v>21</v>
      </c>
      <c r="C17" s="9" t="str">
        <f>'1'!C16</f>
        <v>710-A</v>
      </c>
      <c r="D17" s="9" t="str">
        <f>'1'!D16</f>
        <v>IINF</v>
      </c>
      <c r="E17" s="9">
        <f>'1'!E16</f>
        <v>16</v>
      </c>
      <c r="F17" s="9">
        <v>14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9">
        <v>82</v>
      </c>
      <c r="N17" s="15">
        <v>0.88</v>
      </c>
    </row>
    <row r="18" spans="1:14" s="11" customFormat="1" ht="25.5" x14ac:dyDescent="0.2">
      <c r="A18" s="9" t="str">
        <f>'1'!A17</f>
        <v>ESTADÍSTICAS PARA CIENCIA DE DATOS</v>
      </c>
      <c r="B18" s="9" t="s">
        <v>46</v>
      </c>
      <c r="C18" s="9" t="str">
        <f>'1'!C17</f>
        <v>710-A</v>
      </c>
      <c r="D18" s="9" t="str">
        <f>'1'!D17</f>
        <v>IINF</v>
      </c>
      <c r="E18" s="9">
        <f>'1'!E17</f>
        <v>15</v>
      </c>
      <c r="F18" s="9">
        <v>15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91</v>
      </c>
      <c r="N18" s="15">
        <v>0.27</v>
      </c>
    </row>
    <row r="19" spans="1:14" s="11" customFormat="1" ht="25.5" x14ac:dyDescent="0.2">
      <c r="A19" s="9" t="str">
        <f>'1'!A18</f>
        <v>TECNOLOGÍAS Y HERRAMIENTAS BIG DATA</v>
      </c>
      <c r="B19" s="9" t="s">
        <v>21</v>
      </c>
      <c r="C19" s="9" t="str">
        <f>'1'!C18</f>
        <v>910-A</v>
      </c>
      <c r="D19" s="9" t="str">
        <f>'1'!D18</f>
        <v>IINF</v>
      </c>
      <c r="E19" s="9">
        <f>'1'!E18</f>
        <v>8</v>
      </c>
      <c r="F19" s="9">
        <v>8</v>
      </c>
      <c r="G19" s="9"/>
      <c r="H19" s="10"/>
      <c r="I19" s="9">
        <f t="shared" si="0"/>
        <v>0</v>
      </c>
      <c r="J19" s="10"/>
      <c r="K19" s="9">
        <v>0</v>
      </c>
      <c r="L19" s="10">
        <f t="shared" si="1"/>
        <v>0</v>
      </c>
      <c r="M19" s="9">
        <v>95</v>
      </c>
      <c r="N19" s="15">
        <v>0.5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s="11" customFormat="1" ht="16.5" customHeight="1" x14ac:dyDescent="0.2">
      <c r="A28" s="9"/>
      <c r="B28" s="9"/>
      <c r="C28" s="9"/>
      <c r="D28" s="9"/>
      <c r="E28" s="9"/>
      <c r="F28" s="9"/>
      <c r="G28" s="9"/>
      <c r="H28" s="10"/>
      <c r="I28" s="9">
        <f t="shared" si="0"/>
        <v>0</v>
      </c>
      <c r="J28" s="10"/>
      <c r="K28" s="9"/>
      <c r="L28" s="10"/>
      <c r="M28" s="9"/>
      <c r="N28" s="15"/>
    </row>
    <row r="29" spans="1:14" ht="13.5" thickBot="1" x14ac:dyDescent="0.2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111</v>
      </c>
      <c r="F29" s="17">
        <f>SUM(F14:F28)</f>
        <v>109</v>
      </c>
      <c r="G29" s="17">
        <f>SUM(G14:G28)</f>
        <v>0</v>
      </c>
      <c r="H29" s="18">
        <f>SUM(F29:G29)/E29</f>
        <v>0.98198198198198194</v>
      </c>
      <c r="I29" s="17">
        <f t="shared" si="0"/>
        <v>2</v>
      </c>
      <c r="J29" s="18">
        <f t="shared" ref="J29" si="4">I29/E29</f>
        <v>1.8018018018018018E-2</v>
      </c>
      <c r="K29" s="17">
        <f>SUM(K14:K28)</f>
        <v>0</v>
      </c>
      <c r="L29" s="18">
        <f t="shared" si="1"/>
        <v>0</v>
      </c>
      <c r="M29" s="17">
        <f>AVERAGE(M14:M28)</f>
        <v>88.333333333333329</v>
      </c>
      <c r="N29" s="19">
        <f>AVERAGE(N14:N28)</f>
        <v>0.57999999999999996</v>
      </c>
    </row>
    <row r="31" spans="1:14" ht="120" customHeight="1" x14ac:dyDescent="0.2">
      <c r="A31" s="29" t="s">
        <v>26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3" spans="1:10" x14ac:dyDescent="0.2">
      <c r="A33" s="12"/>
    </row>
    <row r="34" spans="1:10" x14ac:dyDescent="0.2">
      <c r="B34" s="36" t="s">
        <v>27</v>
      </c>
      <c r="C34" s="36"/>
      <c r="D34" s="36"/>
      <c r="G34" s="21" t="s">
        <v>28</v>
      </c>
      <c r="H34" s="21"/>
      <c r="I34" s="21"/>
      <c r="J34" s="21"/>
    </row>
    <row r="35" spans="1:10" ht="62.25" customHeight="1" x14ac:dyDescent="0.2">
      <c r="B35" s="37"/>
      <c r="C35" s="37"/>
      <c r="D35" s="37"/>
      <c r="G35" s="33"/>
      <c r="H35" s="33"/>
      <c r="I35" s="33"/>
      <c r="J35" s="33"/>
    </row>
    <row r="36" spans="1:10" hidden="1" x14ac:dyDescent="0.2">
      <c r="A36" s="38" t="e">
        <v>#REF!</v>
      </c>
      <c r="B36" s="38"/>
      <c r="C36" s="6"/>
      <c r="E36" s="38"/>
      <c r="F36" s="38"/>
      <c r="G36" s="38"/>
      <c r="H36" s="38"/>
    </row>
    <row r="37" spans="1:10" hidden="1" x14ac:dyDescent="0.2"/>
    <row r="38" spans="1:10" ht="45" customHeight="1" x14ac:dyDescent="0.2">
      <c r="B38" s="39" t="str">
        <f>B10</f>
        <v>JUAN RAFAEL GONZÁLEZ CADENA</v>
      </c>
      <c r="C38" s="39"/>
      <c r="D38" s="39"/>
      <c r="E38" s="13"/>
      <c r="F38" s="13"/>
      <c r="G38" s="39" t="s">
        <v>45</v>
      </c>
      <c r="H38" s="39"/>
      <c r="I38" s="39"/>
      <c r="J38" s="39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4"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5</v>
      </c>
      <c r="I8" s="32" t="s">
        <v>7</v>
      </c>
      <c r="J8" s="32"/>
      <c r="K8" s="32"/>
      <c r="L8" s="33" t="str">
        <f>'1'!L8</f>
        <v>Sep 2022-Ene 2023</v>
      </c>
      <c r="M8" s="33"/>
      <c r="N8" s="33"/>
    </row>
    <row r="10" spans="1:14" x14ac:dyDescent="0.2">
      <c r="A10" s="4" t="s">
        <v>8</v>
      </c>
      <c r="B10" s="33" t="str">
        <f>'1'!B10</f>
        <v>JUAN RAFAEL GONZÁLEZ CADENA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FUNDAMENTOS DE BASES DE DATOS</v>
      </c>
      <c r="B14" s="9" t="s">
        <v>47</v>
      </c>
      <c r="C14" s="9" t="str">
        <f>'1'!C14</f>
        <v>510-A</v>
      </c>
      <c r="D14" s="9" t="str">
        <f>'1'!D14</f>
        <v>IINF</v>
      </c>
      <c r="E14" s="9">
        <f>'1'!E14</f>
        <v>22</v>
      </c>
      <c r="F14" s="9">
        <v>22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84</v>
      </c>
      <c r="N14" s="15">
        <v>0.68</v>
      </c>
    </row>
    <row r="15" spans="1:14" s="11" customFormat="1" ht="25.5" x14ac:dyDescent="0.2">
      <c r="A15" s="9" t="str">
        <f>'1'!A14</f>
        <v>FUNDAMENTOS DE BASES DE DATOS</v>
      </c>
      <c r="B15" s="9" t="s">
        <v>48</v>
      </c>
      <c r="C15" s="9" t="str">
        <f>'1'!C14</f>
        <v>510-A</v>
      </c>
      <c r="D15" s="9" t="str">
        <f>'1'!D15</f>
        <v>IINF</v>
      </c>
      <c r="E15" s="9">
        <v>22</v>
      </c>
      <c r="F15" s="9">
        <v>22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83</v>
      </c>
      <c r="N15" s="15">
        <v>0.68</v>
      </c>
    </row>
    <row r="16" spans="1:14" s="11" customFormat="1" ht="25.5" x14ac:dyDescent="0.2">
      <c r="A16" s="9" t="str">
        <f>'1'!A15</f>
        <v>ESTRUCTURA DE DATOS</v>
      </c>
      <c r="B16" s="9" t="s">
        <v>48</v>
      </c>
      <c r="C16" s="9" t="str">
        <f>'1'!C15</f>
        <v>310-A</v>
      </c>
      <c r="D16" s="9" t="str">
        <f>'1'!D16</f>
        <v>IINF</v>
      </c>
      <c r="E16" s="9">
        <v>25</v>
      </c>
      <c r="F16" s="9">
        <v>25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85</v>
      </c>
      <c r="N16" s="15">
        <v>0.84</v>
      </c>
    </row>
    <row r="17" spans="1:14" s="11" customFormat="1" ht="25.5" x14ac:dyDescent="0.2">
      <c r="A17" s="9" t="str">
        <f>'1'!A16</f>
        <v>ESTRAGEGÍAS DE GESTIÓN DE SERVICIOS DE TI</v>
      </c>
      <c r="B17" s="9" t="s">
        <v>46</v>
      </c>
      <c r="C17" s="9" t="str">
        <f>'1'!C17</f>
        <v>710-A</v>
      </c>
      <c r="D17" s="9" t="str">
        <f>'1'!D17</f>
        <v>IINF</v>
      </c>
      <c r="E17" s="9">
        <v>16</v>
      </c>
      <c r="F17" s="9">
        <v>16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90</v>
      </c>
      <c r="N17" s="15">
        <v>0.56000000000000005</v>
      </c>
    </row>
    <row r="18" spans="1:14" s="11" customFormat="1" ht="25.5" x14ac:dyDescent="0.2">
      <c r="A18" s="9" t="str">
        <f>'1'!A17</f>
        <v>ESTADÍSTICAS PARA CIENCIA DE DATOS</v>
      </c>
      <c r="B18" s="9" t="s">
        <v>44</v>
      </c>
      <c r="C18" s="9" t="str">
        <f>'1'!C17</f>
        <v>710-A</v>
      </c>
      <c r="D18" s="9" t="str">
        <f>'1'!D18</f>
        <v>IINF</v>
      </c>
      <c r="E18" s="9">
        <v>15</v>
      </c>
      <c r="F18" s="9">
        <v>0</v>
      </c>
      <c r="G18" s="9"/>
      <c r="H18" s="10"/>
      <c r="I18" s="9">
        <f t="shared" si="0"/>
        <v>15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ht="25.5" x14ac:dyDescent="0.2">
      <c r="A19" s="9" t="str">
        <f>'1'!A18</f>
        <v>TECNOLOGÍAS Y HERRAMIENTAS BIG DATA</v>
      </c>
      <c r="B19" s="9" t="s">
        <v>46</v>
      </c>
      <c r="C19" s="9" t="s">
        <v>43</v>
      </c>
      <c r="D19" s="9" t="s">
        <v>36</v>
      </c>
      <c r="E19" s="9">
        <v>8</v>
      </c>
      <c r="F19" s="9">
        <v>8</v>
      </c>
      <c r="G19" s="9"/>
      <c r="H19" s="10"/>
      <c r="I19" s="9">
        <f t="shared" si="0"/>
        <v>0</v>
      </c>
      <c r="J19" s="10"/>
      <c r="K19" s="9">
        <v>0</v>
      </c>
      <c r="L19" s="10">
        <f t="shared" si="1"/>
        <v>0</v>
      </c>
      <c r="M19" s="9">
        <v>91</v>
      </c>
      <c r="N19" s="15">
        <v>0.5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108</v>
      </c>
      <c r="F28" s="17">
        <f>SUM(F14:F27)</f>
        <v>93</v>
      </c>
      <c r="G28" s="17">
        <f>SUM(G14:G27)</f>
        <v>0</v>
      </c>
      <c r="H28" s="18">
        <f>SUM(F28:G28)/E28</f>
        <v>0.86111111111111116</v>
      </c>
      <c r="I28" s="17">
        <f t="shared" si="0"/>
        <v>15</v>
      </c>
      <c r="J28" s="18">
        <f t="shared" ref="J28" si="2">I28/E28</f>
        <v>0.1388888888888889</v>
      </c>
      <c r="K28" s="17">
        <f>SUM(K14:K27)</f>
        <v>0</v>
      </c>
      <c r="L28" s="18">
        <f t="shared" si="1"/>
        <v>0</v>
      </c>
      <c r="M28" s="17">
        <f>AVERAGE(M14:M27)</f>
        <v>86.6</v>
      </c>
      <c r="N28" s="19">
        <f>AVERAGE(N14:N27)</f>
        <v>0.65200000000000002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JUAN RAFAEL GONZÁLEZ CADENA</v>
      </c>
      <c r="C37" s="39"/>
      <c r="D37" s="39"/>
      <c r="E37" s="13"/>
      <c r="F37" s="13"/>
      <c r="G37" s="39" t="s">
        <v>45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90" zoomScaleNormal="90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5</v>
      </c>
      <c r="I8" s="32" t="s">
        <v>7</v>
      </c>
      <c r="J8" s="32"/>
      <c r="K8" s="32"/>
      <c r="L8" s="33" t="str">
        <f>'1'!L8</f>
        <v>Sep 2022-Ene 2023</v>
      </c>
      <c r="M8" s="33"/>
      <c r="N8" s="33"/>
    </row>
    <row r="10" spans="1:14" x14ac:dyDescent="0.2">
      <c r="A10" s="4" t="s">
        <v>8</v>
      </c>
      <c r="B10" s="33" t="str">
        <f>'1'!B10</f>
        <v>JUAN RAFAEL GONZÁLEZ CADENA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FUNDAMENTOS DE BASES DE DATOS</v>
      </c>
      <c r="B14" s="9" t="s">
        <v>49</v>
      </c>
      <c r="C14" s="9" t="str">
        <f>'1'!C14</f>
        <v>510-A</v>
      </c>
      <c r="D14" s="9" t="str">
        <f>'1'!D14</f>
        <v>IINF</v>
      </c>
      <c r="E14" s="9">
        <f>'1'!E14</f>
        <v>22</v>
      </c>
      <c r="F14" s="9">
        <v>22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87</v>
      </c>
      <c r="N14" s="15">
        <v>0.5</v>
      </c>
    </row>
    <row r="15" spans="1:14" s="11" customFormat="1" ht="25.5" x14ac:dyDescent="0.2">
      <c r="A15" s="9" t="str">
        <f>'1'!A14</f>
        <v>FUNDAMENTOS DE BASES DE DATOS</v>
      </c>
      <c r="B15" s="9" t="s">
        <v>50</v>
      </c>
      <c r="C15" s="9" t="str">
        <f>'1'!C15</f>
        <v>310-A</v>
      </c>
      <c r="D15" s="9" t="str">
        <f>'1'!D15</f>
        <v>IINF</v>
      </c>
      <c r="E15" s="9">
        <f>'1'!E14</f>
        <v>22</v>
      </c>
      <c r="F15" s="9">
        <v>22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85</v>
      </c>
      <c r="N15" s="15">
        <v>0.73</v>
      </c>
    </row>
    <row r="16" spans="1:14" s="11" customFormat="1" ht="25.5" x14ac:dyDescent="0.2">
      <c r="A16" s="9" t="str">
        <f>'1'!A15</f>
        <v>ESTRUCTURA DE DATOS</v>
      </c>
      <c r="B16" s="9" t="s">
        <v>49</v>
      </c>
      <c r="C16" s="9" t="str">
        <f>'1'!C16</f>
        <v>710-A</v>
      </c>
      <c r="D16" s="9" t="str">
        <f>'1'!D16</f>
        <v>IINF</v>
      </c>
      <c r="E16" s="9">
        <f>'1'!E15</f>
        <v>25</v>
      </c>
      <c r="F16" s="9">
        <v>24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86</v>
      </c>
      <c r="N16" s="15">
        <v>0.8</v>
      </c>
    </row>
    <row r="17" spans="1:14" s="11" customFormat="1" ht="25.5" x14ac:dyDescent="0.2">
      <c r="A17" s="9" t="str">
        <f>'1'!A15</f>
        <v>ESTRUCTURA DE DATOS</v>
      </c>
      <c r="B17" s="9" t="s">
        <v>50</v>
      </c>
      <c r="C17" s="9" t="str">
        <f>'1'!C17</f>
        <v>710-A</v>
      </c>
      <c r="D17" s="9" t="str">
        <f>'1'!D17</f>
        <v>IINF</v>
      </c>
      <c r="E17" s="9">
        <f>'1'!E15</f>
        <v>25</v>
      </c>
      <c r="F17" s="9">
        <v>25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86</v>
      </c>
      <c r="N17" s="15">
        <v>0.32</v>
      </c>
    </row>
    <row r="18" spans="1:14" s="11" customFormat="1" ht="25.5" x14ac:dyDescent="0.2">
      <c r="A18" s="9" t="str">
        <f>'1'!A16</f>
        <v>ESTRAGEGÍAS DE GESTIÓN DE SERVICIOS DE TI</v>
      </c>
      <c r="B18" s="9" t="s">
        <v>47</v>
      </c>
      <c r="C18" s="9" t="str">
        <f>'1'!C17</f>
        <v>710-A</v>
      </c>
      <c r="D18" s="9" t="str">
        <f>'1'!D18</f>
        <v>IINF</v>
      </c>
      <c r="E18" s="9">
        <f>'1'!E16</f>
        <v>16</v>
      </c>
      <c r="F18" s="9">
        <v>11</v>
      </c>
      <c r="G18" s="9"/>
      <c r="H18" s="10"/>
      <c r="I18" s="9">
        <f t="shared" ref="I18" si="2">(E18-SUM(F18:G18))-K18</f>
        <v>5</v>
      </c>
      <c r="J18" s="10"/>
      <c r="K18" s="9">
        <v>0</v>
      </c>
      <c r="L18" s="10">
        <f t="shared" ref="L18" si="3">K18/E18</f>
        <v>0</v>
      </c>
      <c r="M18" s="9">
        <v>67</v>
      </c>
      <c r="N18" s="15">
        <v>0.69</v>
      </c>
    </row>
    <row r="19" spans="1:14" s="11" customFormat="1" ht="25.5" x14ac:dyDescent="0.2">
      <c r="A19" s="9" t="str">
        <f>'1'!A17</f>
        <v>ESTADÍSTICAS PARA CIENCIA DE DATOS</v>
      </c>
      <c r="B19" s="9" t="s">
        <v>47</v>
      </c>
      <c r="C19" s="9" t="str">
        <f>'1'!C17</f>
        <v>710-A</v>
      </c>
      <c r="D19" s="9" t="s">
        <v>36</v>
      </c>
      <c r="E19" s="9">
        <f>'1'!E17</f>
        <v>15</v>
      </c>
      <c r="F19" s="9">
        <v>15</v>
      </c>
      <c r="G19" s="9"/>
      <c r="H19" s="10"/>
      <c r="I19" s="9">
        <f t="shared" ref="I19" si="4">(E19-SUM(F19:G19))-K19</f>
        <v>0</v>
      </c>
      <c r="J19" s="10"/>
      <c r="K19" s="9">
        <v>0</v>
      </c>
      <c r="L19" s="10">
        <f t="shared" ref="L19" si="5">K19/E19</f>
        <v>0</v>
      </c>
      <c r="M19" s="9">
        <v>91</v>
      </c>
      <c r="N19" s="15">
        <v>0.4</v>
      </c>
    </row>
    <row r="20" spans="1:14" s="11" customFormat="1" ht="20.25" customHeight="1" x14ac:dyDescent="0.2">
      <c r="A20" s="9" t="str">
        <f>'1'!A17</f>
        <v>ESTADÍSTICAS PARA CIENCIA DE DATOS</v>
      </c>
      <c r="B20" s="9" t="s">
        <v>48</v>
      </c>
      <c r="C20" s="9" t="str">
        <f>'1'!C17</f>
        <v>710-A</v>
      </c>
      <c r="D20" s="9" t="s">
        <v>36</v>
      </c>
      <c r="E20" s="9">
        <f>'1'!E17</f>
        <v>15</v>
      </c>
      <c r="F20" s="9">
        <v>15</v>
      </c>
      <c r="G20" s="9"/>
      <c r="H20" s="10"/>
      <c r="I20" s="9">
        <f t="shared" si="0"/>
        <v>0</v>
      </c>
      <c r="J20" s="10"/>
      <c r="K20" s="9">
        <v>0</v>
      </c>
      <c r="L20" s="10">
        <f t="shared" si="1"/>
        <v>0</v>
      </c>
      <c r="M20" s="9">
        <v>89</v>
      </c>
      <c r="N20" s="15">
        <v>0.6</v>
      </c>
    </row>
    <row r="21" spans="1:14" s="11" customFormat="1" ht="25.5" x14ac:dyDescent="0.2">
      <c r="A21" s="9" t="str">
        <f>'1'!A18</f>
        <v>TECNOLOGÍAS Y HERRAMIENTAS BIG DATA</v>
      </c>
      <c r="B21" s="9" t="s">
        <v>47</v>
      </c>
      <c r="C21" s="9" t="str">
        <f>'1'!C18</f>
        <v>910-A</v>
      </c>
      <c r="D21" s="9" t="s">
        <v>36</v>
      </c>
      <c r="E21" s="9">
        <f>'1'!E18</f>
        <v>8</v>
      </c>
      <c r="F21" s="9">
        <v>8</v>
      </c>
      <c r="G21" s="9"/>
      <c r="H21" s="10"/>
      <c r="I21" s="9">
        <f t="shared" si="0"/>
        <v>0</v>
      </c>
      <c r="J21" s="10"/>
      <c r="K21" s="9">
        <v>0</v>
      </c>
      <c r="L21" s="10">
        <f t="shared" si="1"/>
        <v>0</v>
      </c>
      <c r="M21" s="9">
        <v>96</v>
      </c>
      <c r="N21" s="15">
        <v>0.5</v>
      </c>
    </row>
    <row r="22" spans="1:14" s="11" customFormat="1" ht="25.5" x14ac:dyDescent="0.2">
      <c r="A22" s="9" t="str">
        <f>'1'!A18</f>
        <v>TECNOLOGÍAS Y HERRAMIENTAS BIG DATA</v>
      </c>
      <c r="B22" s="9" t="s">
        <v>48</v>
      </c>
      <c r="C22" s="9" t="str">
        <f>'1'!C18</f>
        <v>910-A</v>
      </c>
      <c r="D22" s="9" t="s">
        <v>36</v>
      </c>
      <c r="E22" s="9">
        <f>'1'!E18</f>
        <v>8</v>
      </c>
      <c r="F22" s="9">
        <v>8</v>
      </c>
      <c r="G22" s="9"/>
      <c r="H22" s="10"/>
      <c r="I22" s="9">
        <f t="shared" si="0"/>
        <v>0</v>
      </c>
      <c r="J22" s="10"/>
      <c r="K22" s="9">
        <v>0</v>
      </c>
      <c r="L22" s="10">
        <f t="shared" si="1"/>
        <v>0</v>
      </c>
      <c r="M22" s="9">
        <v>92</v>
      </c>
      <c r="N22" s="15">
        <v>0.5</v>
      </c>
    </row>
    <row r="23" spans="1:14" s="11" customFormat="1" ht="25.5" x14ac:dyDescent="0.2">
      <c r="A23" s="9" t="str">
        <f>'1'!A18</f>
        <v>TECNOLOGÍAS Y HERRAMIENTAS BIG DATA</v>
      </c>
      <c r="B23" s="9" t="s">
        <v>49</v>
      </c>
      <c r="C23" s="9" t="str">
        <f>'1'!C18</f>
        <v>910-A</v>
      </c>
      <c r="D23" s="9" t="s">
        <v>36</v>
      </c>
      <c r="E23" s="9">
        <v>8</v>
      </c>
      <c r="F23" s="9">
        <v>8</v>
      </c>
      <c r="G23" s="9"/>
      <c r="H23" s="10"/>
      <c r="I23" s="9">
        <f t="shared" si="0"/>
        <v>0</v>
      </c>
      <c r="J23" s="10"/>
      <c r="K23" s="9">
        <v>0</v>
      </c>
      <c r="L23" s="10">
        <v>0</v>
      </c>
      <c r="M23" s="9">
        <v>93</v>
      </c>
      <c r="N23" s="15">
        <v>0.63</v>
      </c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164</v>
      </c>
      <c r="F28" s="17">
        <f>SUM(F14:F27)</f>
        <v>158</v>
      </c>
      <c r="G28" s="17">
        <f>SUM(G14:G27)</f>
        <v>0</v>
      </c>
      <c r="H28" s="18">
        <f>SUM(F28:G28)/E28</f>
        <v>0.96341463414634143</v>
      </c>
      <c r="I28" s="17">
        <f t="shared" si="0"/>
        <v>6</v>
      </c>
      <c r="J28" s="18">
        <f t="shared" ref="J28" si="6">I28/E28</f>
        <v>3.6585365853658534E-2</v>
      </c>
      <c r="K28" s="17">
        <f>SUM(K14:K27)</f>
        <v>0</v>
      </c>
      <c r="L28" s="18">
        <f t="shared" si="1"/>
        <v>0</v>
      </c>
      <c r="M28" s="17">
        <f>AVERAGE(M14:M27)</f>
        <v>87.2</v>
      </c>
      <c r="N28" s="19">
        <f>AVERAGE(N14:N27)</f>
        <v>0.56699999999999995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JUAN RAFAEL GONZÁLEZ CADENA</v>
      </c>
      <c r="C37" s="39"/>
      <c r="D37" s="39"/>
      <c r="E37" s="13"/>
      <c r="F37" s="13"/>
      <c r="G37" s="39" t="s">
        <v>45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10" zoomScale="110" zoomScaleNormal="110" zoomScaleSheetLayoutView="100" workbookViewId="0">
      <selection activeCell="N17" sqref="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5</v>
      </c>
      <c r="I8" s="32" t="s">
        <v>7</v>
      </c>
      <c r="J8" s="32"/>
      <c r="K8" s="32"/>
      <c r="L8" s="33" t="str">
        <f>'1'!L8</f>
        <v>Sep 2022-Ene 2023</v>
      </c>
      <c r="M8" s="33"/>
      <c r="N8" s="33"/>
    </row>
    <row r="10" spans="1:14" x14ac:dyDescent="0.2">
      <c r="A10" s="4" t="s">
        <v>8</v>
      </c>
      <c r="B10" s="33" t="str">
        <f>'1'!B10</f>
        <v>JUAN RAFAEL GONZÁLEZ CADENA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FUNDAMENTOS DE BASES DE DATOS</v>
      </c>
      <c r="B14" s="9"/>
      <c r="C14" s="9" t="str">
        <f>'1'!C14</f>
        <v>510-A</v>
      </c>
      <c r="D14" s="9" t="str">
        <f>'1'!D14</f>
        <v>IINF</v>
      </c>
      <c r="E14" s="9">
        <f>'1'!E14</f>
        <v>22</v>
      </c>
      <c r="F14" s="9">
        <v>20</v>
      </c>
      <c r="G14" s="9">
        <v>2</v>
      </c>
      <c r="H14" s="10">
        <f t="shared" ref="H14:H18" si="0">F14/E14</f>
        <v>0.90909090909090906</v>
      </c>
      <c r="I14" s="9">
        <f>(E14-SUM(F14:G14))-K14</f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>
        <v>85</v>
      </c>
      <c r="N14" s="15">
        <v>0.68</v>
      </c>
    </row>
    <row r="15" spans="1:14" s="11" customFormat="1" ht="25.5" x14ac:dyDescent="0.2">
      <c r="A15" s="9" t="str">
        <f>'1'!A15</f>
        <v>ESTRUCTURA DE DATOS</v>
      </c>
      <c r="B15" s="9"/>
      <c r="C15" s="9" t="str">
        <f>'1'!C15</f>
        <v>310-A</v>
      </c>
      <c r="D15" s="9" t="str">
        <f>'1'!D15</f>
        <v>IINF</v>
      </c>
      <c r="E15" s="9">
        <f>'1'!E15</f>
        <v>25</v>
      </c>
      <c r="F15" s="9">
        <v>24</v>
      </c>
      <c r="G15" s="9">
        <v>1</v>
      </c>
      <c r="H15" s="10">
        <f t="shared" si="0"/>
        <v>0.96</v>
      </c>
      <c r="I15" s="9">
        <f t="shared" ref="I15:I28" si="3">(E15-SUM(F15:G15))-K15</f>
        <v>0</v>
      </c>
      <c r="J15" s="10">
        <f t="shared" si="1"/>
        <v>0</v>
      </c>
      <c r="K15" s="9">
        <v>0</v>
      </c>
      <c r="L15" s="10">
        <f t="shared" si="2"/>
        <v>0</v>
      </c>
      <c r="M15" s="9">
        <v>88</v>
      </c>
      <c r="N15" s="15">
        <v>0.76</v>
      </c>
    </row>
    <row r="16" spans="1:14" s="11" customFormat="1" ht="25.5" x14ac:dyDescent="0.2">
      <c r="A16" s="9" t="str">
        <f>'1'!A16</f>
        <v>ESTRAGEGÍAS DE GESTIÓN DE SERVICIOS DE TI</v>
      </c>
      <c r="B16" s="9"/>
      <c r="C16" s="9" t="str">
        <f>'1'!C16</f>
        <v>710-A</v>
      </c>
      <c r="D16" s="9" t="str">
        <f>'1'!D16</f>
        <v>IINF</v>
      </c>
      <c r="E16" s="9">
        <f>'1'!E16</f>
        <v>16</v>
      </c>
      <c r="F16" s="9">
        <v>11</v>
      </c>
      <c r="G16" s="9">
        <v>5</v>
      </c>
      <c r="H16" s="10">
        <f t="shared" si="0"/>
        <v>0.6875</v>
      </c>
      <c r="I16" s="9">
        <f t="shared" si="3"/>
        <v>0</v>
      </c>
      <c r="J16" s="10">
        <f t="shared" si="1"/>
        <v>0</v>
      </c>
      <c r="K16" s="9">
        <v>0</v>
      </c>
      <c r="L16" s="10">
        <f t="shared" si="2"/>
        <v>0</v>
      </c>
      <c r="M16" s="9">
        <v>92</v>
      </c>
      <c r="N16" s="15">
        <v>0.38</v>
      </c>
    </row>
    <row r="17" spans="1:14" s="11" customFormat="1" ht="25.5" x14ac:dyDescent="0.2">
      <c r="A17" s="9" t="str">
        <f>'1'!A17</f>
        <v>ESTADÍSTICAS PARA CIENCIA DE DATOS</v>
      </c>
      <c r="B17" s="9"/>
      <c r="C17" s="9" t="str">
        <f>'1'!C17</f>
        <v>710-A</v>
      </c>
      <c r="D17" s="9" t="str">
        <f>'1'!D17</f>
        <v>IINF</v>
      </c>
      <c r="E17" s="9">
        <f>'1'!E17</f>
        <v>15</v>
      </c>
      <c r="F17" s="9">
        <v>15</v>
      </c>
      <c r="G17" s="9">
        <v>0</v>
      </c>
      <c r="H17" s="10">
        <f t="shared" si="0"/>
        <v>1</v>
      </c>
      <c r="I17" s="9">
        <f t="shared" si="3"/>
        <v>0</v>
      </c>
      <c r="J17" s="10">
        <f t="shared" si="1"/>
        <v>0</v>
      </c>
      <c r="K17" s="9">
        <v>0</v>
      </c>
      <c r="L17" s="10">
        <f t="shared" si="2"/>
        <v>0</v>
      </c>
      <c r="M17" s="9">
        <v>90</v>
      </c>
      <c r="N17" s="15">
        <v>0.53</v>
      </c>
    </row>
    <row r="18" spans="1:14" s="11" customFormat="1" ht="25.5" x14ac:dyDescent="0.2">
      <c r="A18" s="9" t="str">
        <f>'1'!A18</f>
        <v>TECNOLOGÍAS Y HERRAMIENTAS BIG DATA</v>
      </c>
      <c r="B18" s="9"/>
      <c r="C18" s="9" t="str">
        <f>'1'!C18</f>
        <v>910-A</v>
      </c>
      <c r="D18" s="9" t="str">
        <f>'1'!D18</f>
        <v>IINF</v>
      </c>
      <c r="E18" s="9">
        <f>'1'!E18</f>
        <v>8</v>
      </c>
      <c r="F18" s="9">
        <v>8</v>
      </c>
      <c r="G18" s="9">
        <v>0</v>
      </c>
      <c r="H18" s="10">
        <f t="shared" si="0"/>
        <v>1</v>
      </c>
      <c r="I18" s="9">
        <f t="shared" si="3"/>
        <v>0</v>
      </c>
      <c r="J18" s="10">
        <f t="shared" si="1"/>
        <v>0</v>
      </c>
      <c r="K18" s="9">
        <v>0</v>
      </c>
      <c r="L18" s="10">
        <f t="shared" si="2"/>
        <v>0</v>
      </c>
      <c r="M18" s="9">
        <v>93</v>
      </c>
      <c r="N18" s="15">
        <v>0.5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78</v>
      </c>
      <c r="G28" s="17">
        <f>SUM(G14:G27)</f>
        <v>8</v>
      </c>
      <c r="H28" s="18">
        <f>SUM(F28:G28)/E28</f>
        <v>1</v>
      </c>
      <c r="I28" s="17">
        <f t="shared" si="3"/>
        <v>0</v>
      </c>
      <c r="J28" s="18">
        <f t="shared" si="1"/>
        <v>0</v>
      </c>
      <c r="K28" s="17">
        <f>SUM(K14:K27)</f>
        <v>0</v>
      </c>
      <c r="L28" s="18">
        <f t="shared" si="2"/>
        <v>0</v>
      </c>
      <c r="M28" s="17">
        <f>AVERAGE(M14:M27)</f>
        <v>89.6</v>
      </c>
      <c r="N28" s="19">
        <f>AVERAGE(N14:N27)</f>
        <v>0.56999999999999995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JUAN RAFAEL GONZÁLEZ CADENA</v>
      </c>
      <c r="C37" s="39"/>
      <c r="D37" s="39"/>
      <c r="E37" s="13"/>
      <c r="F37" s="13"/>
      <c r="G37" s="39" t="s">
        <v>45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Juan Rafael Gonzalez Cadena</cp:lastModifiedBy>
  <cp:revision/>
  <dcterms:created xsi:type="dcterms:W3CDTF">2021-11-22T14:45:25Z</dcterms:created>
  <dcterms:modified xsi:type="dcterms:W3CDTF">2023-01-18T19:36:22Z</dcterms:modified>
  <cp:category/>
  <cp:contentStatus/>
</cp:coreProperties>
</file>