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B:\DOCTOS AGO-DIC-2022\MIS MATERIA\"/>
    </mc:Choice>
  </mc:AlternateContent>
  <xr:revisionPtr revIDLastSave="0" documentId="13_ncr:1_{503E8190-A2AD-444D-9B97-C708705DABD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24" l="1"/>
  <c r="I21" i="24"/>
  <c r="L20" i="24"/>
  <c r="I20" i="24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G28" i="24"/>
  <c r="F28" i="24"/>
  <c r="E27" i="24"/>
  <c r="D27" i="24"/>
  <c r="C27" i="24"/>
  <c r="A27" i="24"/>
  <c r="E26" i="24"/>
  <c r="D26" i="24"/>
  <c r="C26" i="24"/>
  <c r="A26" i="24"/>
  <c r="E25" i="24"/>
  <c r="D25" i="24"/>
  <c r="C25" i="24"/>
  <c r="A25" i="24"/>
  <c r="E24" i="24"/>
  <c r="D24" i="24"/>
  <c r="C24" i="24"/>
  <c r="A24" i="24"/>
  <c r="E23" i="24"/>
  <c r="D23" i="24"/>
  <c r="C23" i="24"/>
  <c r="A23" i="24"/>
  <c r="E22" i="24"/>
  <c r="D22" i="24"/>
  <c r="C22" i="24"/>
  <c r="A22" i="24"/>
  <c r="E19" i="24"/>
  <c r="I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E20" i="23"/>
  <c r="D20" i="23"/>
  <c r="C20" i="23"/>
  <c r="A20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6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7" i="10"/>
  <c r="I17" i="10"/>
  <c r="L16" i="10"/>
  <c r="I16" i="10"/>
  <c r="L15" i="10"/>
  <c r="I15" i="10"/>
  <c r="L14" i="10"/>
  <c r="I14" i="10"/>
  <c r="I17" i="22" l="1"/>
  <c r="I15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5" i="24"/>
  <c r="L16" i="24"/>
  <c r="L17" i="24"/>
  <c r="L18" i="24"/>
  <c r="L19" i="24"/>
  <c r="E28" i="24"/>
  <c r="L14" i="23"/>
  <c r="L15" i="23"/>
  <c r="L16" i="23"/>
  <c r="L17" i="23"/>
  <c r="L18" i="23"/>
  <c r="L19" i="23"/>
  <c r="E28" i="23"/>
  <c r="L14" i="22"/>
  <c r="E28" i="22"/>
  <c r="I28" i="10"/>
  <c r="L28" i="10"/>
  <c r="I28" i="25" l="1"/>
  <c r="J28" i="25" s="1"/>
  <c r="L28" i="25"/>
  <c r="H28" i="25"/>
  <c r="I28" i="23"/>
  <c r="L28" i="23"/>
  <c r="I28" i="22"/>
  <c r="L28" i="22"/>
  <c r="K28" i="24" l="1"/>
  <c r="I28" i="24" s="1"/>
  <c r="I14" i="24"/>
  <c r="L14" i="24"/>
  <c r="L28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tc={0D88ADF2-74CA-466E-9F6D-57593592582A}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8" authorId="1" shapeId="0" xr:uid="{4AFBD6BF-DF06-4DC7-8DA9-9BDB78E4D11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9" authorId="1" shapeId="0" xr:uid="{52AC2BB7-CF86-46CF-8590-F45153CACE8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tc={0D88ADF2-74CA-466E-9F6D-57593592582A}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4" authorId="1" shapeId="0" xr:uid="{D6B4A056-8F12-4D09-8B8C-F38297F16F8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5" authorId="1" shapeId="0" xr:uid="{6343BF9B-8EAF-4FEA-974E-1628CE91ED4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6" authorId="1" shapeId="0" xr:uid="{35D70C58-DADC-48AB-962D-B903CA89E52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7" authorId="1" shapeId="0" xr:uid="{A1A99A6F-F359-43FE-960B-48DC3750B12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<sst xmlns="http://schemas.openxmlformats.org/spreadsheetml/2006/main" count="215" uniqueCount="52">
  <si>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</si>
  <si>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</si>
  <si>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</si>
  <si>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</si>
  <si>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</si>
  <si>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</si>
  <si>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</si>
  <si>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</si>
  <si>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</si>
  <si>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</si>
  <si>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</si>
  <si>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</si>
  <si>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</si>
  <si>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</si>
  <si>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</si>
  <si>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</si>
  <si>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</si>
  <si>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</si>
  <si>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</si>
  <si>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</si>
  <si>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</si>
  <si>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</si>
  <si>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</si>
  <si>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</si>
  <si>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</si>
  <si>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</si>
  <si>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</si>
  <si>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</si>
  <si>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</si>
  <si>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</si>
  <si>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</si>
  <si>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</si>
  <si>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SEP22-ENE23</t>
  </si>
  <si>
    <t>METROLOGIA Y NORMALIZACION</t>
  </si>
  <si>
    <t>301 C</t>
  </si>
  <si>
    <t>IIND</t>
  </si>
  <si>
    <t>MIA. BERNABE CONTERAS CONTRERAS</t>
  </si>
  <si>
    <t>ME. MARTA GABRIELA LIMON OROZCO</t>
  </si>
  <si>
    <t>301 B</t>
  </si>
  <si>
    <t>ERGONOMIA</t>
  </si>
  <si>
    <t xml:space="preserve">INVESTIGACION DE OPERACIONES </t>
  </si>
  <si>
    <t>501-A</t>
  </si>
  <si>
    <t>501-B</t>
  </si>
  <si>
    <t>304-A</t>
  </si>
  <si>
    <t>304-B</t>
  </si>
  <si>
    <t>ISC</t>
  </si>
  <si>
    <t>S/E</t>
  </si>
  <si>
    <t>ME MARTA GABRIELA LIMON OROZCO</t>
  </si>
  <si>
    <t>MIA BERNABE CONTRERAS CONTRERAS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</si>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</sst>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1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3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33</v>
      </c>
      <c r="B14" s="9" t="s">
        <v>21</v>
      </c>
      <c r="C14" s="9" t="s">
        <v>34</v>
      </c>
      <c r="D14" s="9" t="s">
        <v>35</v>
      </c>
      <c r="E14" s="9">
        <v>24</v>
      </c>
      <c r="F14" s="9">
        <v>19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61</v>
      </c>
      <c r="N14" s="15">
        <v>0.79</v>
      </c>
    </row>
    <row r="15" spans="1:14" s="11" customFormat="1" ht="25.5" x14ac:dyDescent="0.2">
      <c r="A15" s="8" t="s">
        <v>33</v>
      </c>
      <c r="B15" s="9" t="s">
        <v>21</v>
      </c>
      <c r="C15" s="9" t="s">
        <v>38</v>
      </c>
      <c r="D15" s="9" t="s">
        <v>35</v>
      </c>
      <c r="E15" s="9">
        <v>15</v>
      </c>
      <c r="F15" s="9">
        <v>11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59</v>
      </c>
      <c r="N15" s="15">
        <v>0.73</v>
      </c>
    </row>
    <row r="16" spans="1:14" s="11" customFormat="1" ht="25.5" x14ac:dyDescent="0.2">
      <c r="A16" s="8" t="s">
        <v>39</v>
      </c>
      <c r="B16" s="9" t="s">
        <v>21</v>
      </c>
      <c r="C16" s="9" t="s">
        <v>41</v>
      </c>
      <c r="D16" s="9" t="s">
        <v>35</v>
      </c>
      <c r="E16" s="9"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86</v>
      </c>
      <c r="N16" s="15">
        <v>0.96</v>
      </c>
    </row>
    <row r="17" spans="1:14" s="11" customFormat="1" ht="25.5" x14ac:dyDescent="0.2">
      <c r="A17" s="8" t="s">
        <v>39</v>
      </c>
      <c r="B17" s="9" t="s">
        <v>21</v>
      </c>
      <c r="C17" s="9" t="s">
        <v>42</v>
      </c>
      <c r="D17" s="9" t="s">
        <v>35</v>
      </c>
      <c r="E17" s="9">
        <v>14</v>
      </c>
      <c r="F17" s="9">
        <v>14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81</v>
      </c>
      <c r="N17" s="15">
        <v>1</v>
      </c>
    </row>
    <row r="18" spans="1:14" s="11" customFormat="1" ht="25.5" x14ac:dyDescent="0.2">
      <c r="A18" s="8" t="s">
        <v>40</v>
      </c>
      <c r="B18" s="9" t="s">
        <v>46</v>
      </c>
      <c r="C18" s="9" t="s">
        <v>43</v>
      </c>
      <c r="D18" s="9" t="s">
        <v>45</v>
      </c>
      <c r="E18" s="9">
        <v>19</v>
      </c>
      <c r="F18" s="9"/>
      <c r="G18" s="9"/>
      <c r="H18" s="10"/>
      <c r="I18" s="9">
        <f t="shared" si="0"/>
        <v>19</v>
      </c>
      <c r="J18" s="10"/>
      <c r="K18" s="9">
        <v>0</v>
      </c>
      <c r="L18" s="10">
        <v>0</v>
      </c>
      <c r="M18" s="9"/>
      <c r="N18" s="15"/>
    </row>
    <row r="19" spans="1:14" s="11" customFormat="1" ht="25.5" x14ac:dyDescent="0.2">
      <c r="A19" s="8" t="s">
        <v>40</v>
      </c>
      <c r="B19" s="9" t="s">
        <v>46</v>
      </c>
      <c r="C19" s="9" t="s">
        <v>44</v>
      </c>
      <c r="D19" s="9" t="s">
        <v>45</v>
      </c>
      <c r="E19" s="9">
        <v>16</v>
      </c>
      <c r="F19" s="9"/>
      <c r="G19" s="9"/>
      <c r="H19" s="10"/>
      <c r="I19" s="9">
        <f t="shared" si="0"/>
        <v>16</v>
      </c>
      <c r="J19" s="10"/>
      <c r="K19" s="9">
        <v>0</v>
      </c>
      <c r="L19" s="10">
        <v>0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67</v>
      </c>
      <c r="G28" s="17">
        <f>SUM(G14:G27)</f>
        <v>0</v>
      </c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71.75</v>
      </c>
      <c r="N28" s="19">
        <f>AVERAGE(N14:N27)</f>
        <v>0.87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48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">
      <c r="A10" s="4" t="s">
        <v>8</v>
      </c>
      <c r="B10" s="33" t="str">
        <f>'1'!B10</f>
        <v>MIA. BERNABE CONTERAS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METROLOGIA Y NORMALIZACION</v>
      </c>
      <c r="B14" s="9" t="s">
        <v>46</v>
      </c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/>
      <c r="I14" s="9">
        <f t="shared" ref="I14:I28" si="0">(E14-SUM(F14:G14))-K14</f>
        <v>24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25.5" x14ac:dyDescent="0.2">
      <c r="A15" s="9" t="str">
        <f>'1'!A15</f>
        <v>METROLOGIA Y NORMALIZACION</v>
      </c>
      <c r="B15" s="9" t="s">
        <v>46</v>
      </c>
      <c r="C15" s="9" t="str">
        <f>'1'!C15</f>
        <v>301 B</v>
      </c>
      <c r="D15" s="9" t="str">
        <f>'1'!D15</f>
        <v>IIND</v>
      </c>
      <c r="E15" s="9">
        <f>'1'!E15</f>
        <v>15</v>
      </c>
      <c r="F15" s="9"/>
      <c r="G15" s="9"/>
      <c r="H15" s="10"/>
      <c r="I15" s="9">
        <f t="shared" si="0"/>
        <v>15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9" t="str">
        <f>'1'!A16</f>
        <v>ERGONOMIA</v>
      </c>
      <c r="B16" s="9" t="s">
        <v>46</v>
      </c>
      <c r="C16" s="9" t="str">
        <f>'1'!C16</f>
        <v>501-A</v>
      </c>
      <c r="D16" s="9" t="str">
        <f>'1'!D16</f>
        <v>IIND</v>
      </c>
      <c r="E16" s="9">
        <f>'1'!E16</f>
        <v>24</v>
      </c>
      <c r="F16" s="9"/>
      <c r="G16" s="9"/>
      <c r="H16" s="10"/>
      <c r="I16" s="9">
        <f t="shared" si="0"/>
        <v>24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9" t="str">
        <f>'1'!A17</f>
        <v>ERGONOMIA</v>
      </c>
      <c r="B17" s="9" t="s">
        <v>46</v>
      </c>
      <c r="C17" s="9" t="str">
        <f>'1'!C17</f>
        <v>501-B</v>
      </c>
      <c r="D17" s="9" t="str">
        <f>'1'!D17</f>
        <v>IIND</v>
      </c>
      <c r="E17" s="9">
        <f>'1'!E17</f>
        <v>14</v>
      </c>
      <c r="F17" s="9"/>
      <c r="G17" s="9"/>
      <c r="H17" s="10"/>
      <c r="I17" s="9">
        <f t="shared" si="0"/>
        <v>14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5.5" x14ac:dyDescent="0.2">
      <c r="A18" s="9" t="str">
        <f>'1'!A18</f>
        <v xml:space="preserve">INVESTIGACION DE OPERACIONES </v>
      </c>
      <c r="B18" s="9" t="s">
        <v>21</v>
      </c>
      <c r="C18" s="9" t="str">
        <f>'1'!C18</f>
        <v>304-A</v>
      </c>
      <c r="D18" s="9" t="str">
        <f>'1'!D18</f>
        <v>ISC</v>
      </c>
      <c r="E18" s="9">
        <f>'1'!E18</f>
        <v>19</v>
      </c>
      <c r="F18" s="9">
        <v>16</v>
      </c>
      <c r="G18" s="9"/>
      <c r="H18" s="10"/>
      <c r="I18" s="9">
        <v>3</v>
      </c>
      <c r="J18" s="10"/>
      <c r="K18" s="9">
        <v>0</v>
      </c>
      <c r="L18" s="10">
        <f t="shared" si="1"/>
        <v>0</v>
      </c>
      <c r="M18" s="9">
        <v>74.569999999999993</v>
      </c>
      <c r="N18" s="15">
        <v>0.89</v>
      </c>
    </row>
    <row r="19" spans="1:14" s="11" customFormat="1" ht="25.5" x14ac:dyDescent="0.2">
      <c r="A19" s="9" t="str">
        <f>'1'!A19</f>
        <v xml:space="preserve">INVESTIGACION DE OPERACIONES </v>
      </c>
      <c r="B19" s="9" t="s">
        <v>21</v>
      </c>
      <c r="C19" s="9" t="str">
        <f>'1'!C19</f>
        <v>304-B</v>
      </c>
      <c r="D19" s="9" t="str">
        <f>'1'!D19</f>
        <v>ISC</v>
      </c>
      <c r="E19" s="9">
        <f>'1'!E19</f>
        <v>16</v>
      </c>
      <c r="F19" s="9">
        <v>9</v>
      </c>
      <c r="G19" s="9"/>
      <c r="H19" s="10"/>
      <c r="I19" s="9">
        <v>7</v>
      </c>
      <c r="J19" s="10"/>
      <c r="K19" s="9">
        <v>0</v>
      </c>
      <c r="L19" s="10">
        <f t="shared" si="1"/>
        <v>0</v>
      </c>
      <c r="M19" s="9">
        <v>46.18</v>
      </c>
      <c r="N19" s="15">
        <v>0.56000000000000005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25</v>
      </c>
      <c r="G28" s="17">
        <f>SUM(G14:G27)</f>
        <v>0</v>
      </c>
      <c r="H28" s="18"/>
      <c r="I28" s="17">
        <f t="shared" si="0"/>
        <v>87</v>
      </c>
      <c r="J28" s="18"/>
      <c r="K28" s="17">
        <f>SUM(K14:K27)</f>
        <v>0</v>
      </c>
      <c r="L28" s="18">
        <f t="shared" si="1"/>
        <v>0</v>
      </c>
      <c r="M28" s="17">
        <f>AVERAGE(M14:M27)</f>
        <v>60.375</v>
      </c>
      <c r="N28" s="19">
        <f>AVERAGE(N14:N27)</f>
        <v>0.72500000000000009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MIA. BERNABE CONTERAS CONTRERAS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2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">
      <c r="A10" s="4" t="s">
        <v>8</v>
      </c>
      <c r="B10" s="33" t="str">
        <f>'1'!B10</f>
        <v>MIA. BERNABE CONTERAS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METROLOGIA Y NORMALIZACION</v>
      </c>
      <c r="B14" s="9" t="s">
        <v>49</v>
      </c>
      <c r="C14" s="9" t="str">
        <f>'1'!C14</f>
        <v>301 C</v>
      </c>
      <c r="D14" s="9" t="str">
        <f>'1'!D14</f>
        <v>IIND</v>
      </c>
      <c r="E14" s="9">
        <f>'1'!E14</f>
        <v>24</v>
      </c>
      <c r="F14" s="9">
        <v>12</v>
      </c>
      <c r="G14" s="9"/>
      <c r="H14" s="10"/>
      <c r="I14" s="9">
        <f t="shared" ref="I14:I28" si="0">(E14-SUM(F14:G14))-K14</f>
        <v>12</v>
      </c>
      <c r="J14" s="10"/>
      <c r="K14" s="9">
        <v>0</v>
      </c>
      <c r="L14" s="10">
        <f t="shared" ref="L14:L28" si="1">K14/E14</f>
        <v>0</v>
      </c>
      <c r="M14" s="9">
        <v>38.04</v>
      </c>
      <c r="N14" s="15">
        <v>0.5</v>
      </c>
    </row>
    <row r="15" spans="1:14" s="11" customFormat="1" ht="25.5" x14ac:dyDescent="0.2">
      <c r="A15" s="9" t="str">
        <f>'1'!A15</f>
        <v>METROLOGIA Y NORMALIZACION</v>
      </c>
      <c r="B15" s="9" t="s">
        <v>49</v>
      </c>
      <c r="C15" s="9" t="str">
        <f>'1'!C15</f>
        <v>301 B</v>
      </c>
      <c r="D15" s="9" t="str">
        <f>'1'!D15</f>
        <v>IIND</v>
      </c>
      <c r="E15" s="9">
        <f>'1'!E15</f>
        <v>15</v>
      </c>
      <c r="F15" s="9">
        <v>9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46.2</v>
      </c>
      <c r="N15" s="15">
        <v>0.6</v>
      </c>
    </row>
    <row r="16" spans="1:14" s="11" customFormat="1" ht="25.5" x14ac:dyDescent="0.2">
      <c r="A16" s="9" t="str">
        <f>'1'!A16</f>
        <v>ERGONOMIA</v>
      </c>
      <c r="B16" s="9" t="s">
        <v>49</v>
      </c>
      <c r="C16" s="9" t="str">
        <f>'1'!C16</f>
        <v>501-A</v>
      </c>
      <c r="D16" s="9" t="str">
        <f>'1'!D16</f>
        <v>IIND</v>
      </c>
      <c r="E16" s="9">
        <f>'1'!E16</f>
        <v>24</v>
      </c>
      <c r="F16" s="9">
        <v>15</v>
      </c>
      <c r="G16" s="9"/>
      <c r="H16" s="10"/>
      <c r="I16" s="9">
        <f t="shared" si="0"/>
        <v>9</v>
      </c>
      <c r="J16" s="10"/>
      <c r="K16" s="9">
        <v>0</v>
      </c>
      <c r="L16" s="10">
        <f t="shared" si="1"/>
        <v>0</v>
      </c>
      <c r="M16" s="9">
        <v>49.54</v>
      </c>
      <c r="N16" s="15">
        <v>0.63</v>
      </c>
    </row>
    <row r="17" spans="1:14" s="11" customFormat="1" ht="25.5" x14ac:dyDescent="0.2">
      <c r="A17" s="9" t="str">
        <f>'1'!A17</f>
        <v>ERGONOMIA</v>
      </c>
      <c r="B17" s="9" t="s">
        <v>49</v>
      </c>
      <c r="C17" s="9" t="str">
        <f>'1'!C17</f>
        <v>501-B</v>
      </c>
      <c r="D17" s="9" t="str">
        <f>'1'!D17</f>
        <v>IIND</v>
      </c>
      <c r="E17" s="9">
        <f>'1'!E17</f>
        <v>14</v>
      </c>
      <c r="F17" s="9">
        <v>9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46.4</v>
      </c>
      <c r="N17" s="15">
        <v>0.64</v>
      </c>
    </row>
    <row r="18" spans="1:14" s="11" customFormat="1" ht="25.5" x14ac:dyDescent="0.2">
      <c r="A18" s="9" t="str">
        <f>'1'!A18</f>
        <v xml:space="preserve">INVESTIGACION DE OPERACIONES </v>
      </c>
      <c r="B18" s="9" t="s">
        <v>49</v>
      </c>
      <c r="C18" s="9" t="str">
        <f>'1'!C18</f>
        <v>304-A</v>
      </c>
      <c r="D18" s="9" t="str">
        <f>'1'!D18</f>
        <v>ISC</v>
      </c>
      <c r="E18" s="9">
        <f>'1'!E18</f>
        <v>19</v>
      </c>
      <c r="F18" s="9">
        <v>11</v>
      </c>
      <c r="G18" s="9"/>
      <c r="H18" s="10"/>
      <c r="I18" s="9">
        <f t="shared" si="0"/>
        <v>8</v>
      </c>
      <c r="J18" s="10"/>
      <c r="K18" s="9">
        <v>0</v>
      </c>
      <c r="L18" s="10">
        <f t="shared" si="1"/>
        <v>0</v>
      </c>
      <c r="M18" s="9">
        <v>47.2</v>
      </c>
      <c r="N18" s="15">
        <v>0.57999999999999996</v>
      </c>
    </row>
    <row r="19" spans="1:14" s="11" customFormat="1" ht="25.5" x14ac:dyDescent="0.2">
      <c r="A19" s="9" t="str">
        <f>'1'!A19</f>
        <v xml:space="preserve">INVESTIGACION DE OPERACIONES </v>
      </c>
      <c r="B19" s="9" t="s">
        <v>49</v>
      </c>
      <c r="C19" s="9" t="str">
        <f>'1'!C19</f>
        <v>304-B</v>
      </c>
      <c r="D19" s="9" t="str">
        <f>'1'!D19</f>
        <v>ISC</v>
      </c>
      <c r="E19" s="9">
        <f>'1'!E19</f>
        <v>16</v>
      </c>
      <c r="F19" s="9">
        <v>9</v>
      </c>
      <c r="G19" s="9"/>
      <c r="H19" s="10"/>
      <c r="I19" s="9">
        <f t="shared" si="0"/>
        <v>7</v>
      </c>
      <c r="J19" s="10"/>
      <c r="K19" s="9">
        <v>0</v>
      </c>
      <c r="L19" s="10">
        <f t="shared" si="1"/>
        <v>0</v>
      </c>
      <c r="M19" s="9">
        <v>41.18</v>
      </c>
      <c r="N19" s="15">
        <v>0.56000000000000005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65</v>
      </c>
      <c r="G28" s="17"/>
      <c r="H28" s="18"/>
      <c r="I28" s="17">
        <f t="shared" si="0"/>
        <v>47</v>
      </c>
      <c r="J28" s="18"/>
      <c r="K28" s="17">
        <f>SUM(K14:K27)</f>
        <v>0</v>
      </c>
      <c r="L28" s="18">
        <f t="shared" si="1"/>
        <v>0</v>
      </c>
      <c r="M28" s="17">
        <f>AVERAGE(M14:M27)</f>
        <v>44.76</v>
      </c>
      <c r="N28" s="19">
        <f>AVERAGE(N14:N27)</f>
        <v>0.58500000000000008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MIA. BERNABE CONTERAS CONTRERAS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14" zoomScale="85" zoomScaleNormal="85" zoomScaleSheetLayoutView="100" workbookViewId="0">
      <selection activeCell="F34" sqref="F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">
      <c r="A10" s="4" t="s">
        <v>8</v>
      </c>
      <c r="B10" s="33" t="str">
        <f>'1'!B10</f>
        <v>MIA. BERNABE CONTERAS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METROLOGIA Y NORMALIZACION</v>
      </c>
      <c r="B14" s="9" t="s">
        <v>50</v>
      </c>
      <c r="C14" s="9" t="str">
        <f>'1'!C14</f>
        <v>301 C</v>
      </c>
      <c r="D14" s="9" t="str">
        <f>'1'!D14</f>
        <v>IIND</v>
      </c>
      <c r="E14" s="9">
        <f>'1'!E14</f>
        <v>24</v>
      </c>
      <c r="F14" s="9">
        <v>16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75.2</v>
      </c>
      <c r="N14" s="15">
        <v>0.67</v>
      </c>
    </row>
    <row r="15" spans="1:14" s="11" customFormat="1" ht="25.5" x14ac:dyDescent="0.2">
      <c r="A15" s="9" t="str">
        <f>'1'!A15</f>
        <v>METROLOGIA Y NORMALIZACION</v>
      </c>
      <c r="B15" s="9" t="s">
        <v>50</v>
      </c>
      <c r="C15" s="9" t="str">
        <f>'1'!C15</f>
        <v>301 B</v>
      </c>
      <c r="D15" s="9" t="str">
        <f>'1'!D15</f>
        <v>IIND</v>
      </c>
      <c r="E15" s="9">
        <f>'1'!E15</f>
        <v>15</v>
      </c>
      <c r="F15" s="9">
        <v>12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54.25</v>
      </c>
      <c r="N15" s="15">
        <v>0.8</v>
      </c>
    </row>
    <row r="16" spans="1:14" s="11" customFormat="1" ht="25.5" x14ac:dyDescent="0.2">
      <c r="A16" s="9" t="str">
        <f>'1'!A16</f>
        <v>ERGONOMIA</v>
      </c>
      <c r="B16" s="9" t="s">
        <v>50</v>
      </c>
      <c r="C16" s="9" t="str">
        <f>'1'!C16</f>
        <v>501-A</v>
      </c>
      <c r="D16" s="9" t="str">
        <f>'1'!D16</f>
        <v>IIND</v>
      </c>
      <c r="E16" s="9">
        <f>'1'!E16</f>
        <v>24</v>
      </c>
      <c r="F16" s="9">
        <v>17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58.95</v>
      </c>
      <c r="N16" s="15">
        <v>0.71</v>
      </c>
    </row>
    <row r="17" spans="1:14" s="11" customFormat="1" ht="25.5" x14ac:dyDescent="0.2">
      <c r="A17" s="9" t="str">
        <f>'1'!A17</f>
        <v>ERGONOMIA</v>
      </c>
      <c r="B17" s="9" t="s">
        <v>50</v>
      </c>
      <c r="C17" s="9" t="str">
        <f>'1'!C17</f>
        <v>501-B</v>
      </c>
      <c r="D17" s="9" t="str">
        <f>'1'!D17</f>
        <v>IIND</v>
      </c>
      <c r="E17" s="9">
        <f>'1'!E17</f>
        <v>14</v>
      </c>
      <c r="F17" s="9">
        <v>9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48.28</v>
      </c>
      <c r="N17" s="15">
        <v>0.64</v>
      </c>
    </row>
    <row r="18" spans="1:14" s="11" customFormat="1" ht="25.5" x14ac:dyDescent="0.2">
      <c r="A18" s="9" t="str">
        <f>'1'!A18</f>
        <v xml:space="preserve">INVESTIGACION DE OPERACIONES </v>
      </c>
      <c r="B18" s="9" t="s">
        <v>50</v>
      </c>
      <c r="C18" s="9" t="str">
        <f>'1'!C18</f>
        <v>304-A</v>
      </c>
      <c r="D18" s="9" t="str">
        <f>'1'!D18</f>
        <v>ISC</v>
      </c>
      <c r="E18" s="9">
        <f>'1'!E18</f>
        <v>19</v>
      </c>
      <c r="F18" s="9">
        <v>11</v>
      </c>
      <c r="G18" s="9"/>
      <c r="H18" s="10"/>
      <c r="I18" s="9">
        <f t="shared" si="0"/>
        <v>8</v>
      </c>
      <c r="J18" s="10"/>
      <c r="K18" s="9">
        <v>0</v>
      </c>
      <c r="L18" s="10">
        <f t="shared" si="1"/>
        <v>0</v>
      </c>
      <c r="M18" s="9">
        <v>59.42</v>
      </c>
      <c r="N18" s="15">
        <v>0.74</v>
      </c>
    </row>
    <row r="19" spans="1:14" s="11" customFormat="1" ht="25.5" x14ac:dyDescent="0.2">
      <c r="A19" s="9" t="str">
        <f>'1'!A19</f>
        <v xml:space="preserve">INVESTIGACION DE OPERACIONES </v>
      </c>
      <c r="B19" s="9" t="s">
        <v>50</v>
      </c>
      <c r="C19" s="9" t="str">
        <f>'1'!C19</f>
        <v>304-B</v>
      </c>
      <c r="D19" s="9" t="str">
        <f>'1'!D19</f>
        <v>ISC</v>
      </c>
      <c r="E19" s="9">
        <f>'1'!E19</f>
        <v>16</v>
      </c>
      <c r="F19" s="9">
        <v>8</v>
      </c>
      <c r="G19" s="9"/>
      <c r="H19" s="10"/>
      <c r="I19" s="9">
        <f t="shared" si="0"/>
        <v>8</v>
      </c>
      <c r="J19" s="10"/>
      <c r="K19" s="9">
        <v>0</v>
      </c>
      <c r="L19" s="10">
        <f t="shared" si="1"/>
        <v>0</v>
      </c>
      <c r="M19" s="9">
        <v>35.619999999999997</v>
      </c>
      <c r="N19" s="15">
        <v>0.5</v>
      </c>
    </row>
    <row r="20" spans="1:14" s="11" customFormat="1" ht="25.5" x14ac:dyDescent="0.2">
      <c r="A20" s="9" t="s">
        <v>40</v>
      </c>
      <c r="B20" s="9" t="s">
        <v>51</v>
      </c>
      <c r="C20" s="9" t="s">
        <v>43</v>
      </c>
      <c r="D20" s="9" t="s">
        <v>45</v>
      </c>
      <c r="E20" s="9">
        <v>19</v>
      </c>
      <c r="F20" s="9">
        <v>10</v>
      </c>
      <c r="G20" s="9"/>
      <c r="H20" s="10"/>
      <c r="I20" s="9">
        <f t="shared" ref="I20:I21" si="2">(E20-SUM(F20:G20))-K20</f>
        <v>9</v>
      </c>
      <c r="J20" s="10"/>
      <c r="K20" s="9">
        <v>0</v>
      </c>
      <c r="L20" s="10">
        <f t="shared" ref="L20:L21" si="3">K20/E20</f>
        <v>0</v>
      </c>
      <c r="M20" s="9">
        <v>41.42</v>
      </c>
      <c r="N20" s="15">
        <v>0.53</v>
      </c>
    </row>
    <row r="21" spans="1:14" s="11" customFormat="1" ht="25.5" x14ac:dyDescent="0.2">
      <c r="A21" s="9" t="s">
        <v>40</v>
      </c>
      <c r="B21" s="9" t="s">
        <v>51</v>
      </c>
      <c r="C21" s="9" t="s">
        <v>44</v>
      </c>
      <c r="D21" s="9" t="s">
        <v>45</v>
      </c>
      <c r="E21" s="9">
        <v>16</v>
      </c>
      <c r="F21" s="9">
        <v>9</v>
      </c>
      <c r="G21" s="9"/>
      <c r="H21" s="10"/>
      <c r="I21" s="9">
        <f t="shared" si="2"/>
        <v>7</v>
      </c>
      <c r="J21" s="10"/>
      <c r="K21" s="9">
        <v>0</v>
      </c>
      <c r="L21" s="10">
        <f t="shared" si="3"/>
        <v>0</v>
      </c>
      <c r="M21" s="9">
        <v>39.68</v>
      </c>
      <c r="N21" s="15">
        <v>0.56000000000000005</v>
      </c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147</v>
      </c>
      <c r="F28" s="17">
        <f>SUM(F14:F27)</f>
        <v>92</v>
      </c>
      <c r="G28" s="17">
        <f>SUM(G14:G27)</f>
        <v>0</v>
      </c>
      <c r="H28" s="18"/>
      <c r="I28" s="17">
        <f t="shared" si="0"/>
        <v>55</v>
      </c>
      <c r="J28" s="18"/>
      <c r="K28" s="17">
        <f>SUM(K14:K27)</f>
        <v>0</v>
      </c>
      <c r="L28" s="18">
        <f t="shared" si="1"/>
        <v>0</v>
      </c>
      <c r="M28" s="17">
        <f>AVERAGE(M14:M27)</f>
        <v>51.602499999999999</v>
      </c>
      <c r="N28" s="19">
        <f>AVERAGE(N14:N27)</f>
        <v>0.64375000000000004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MIA. BERNABE CONTERAS CONTRERAS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">
      <c r="A10" s="4" t="s">
        <v>8</v>
      </c>
      <c r="B10" s="33" t="str">
        <f>'1'!B10</f>
        <v>MIA. BERNABE CONTERAS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METROLOGIA Y NORMALIZACION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METROLOGIA Y NORMALIZACION</v>
      </c>
      <c r="B15" s="9"/>
      <c r="C15" s="9" t="str">
        <f>'1'!C15</f>
        <v>301 B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ERGONOMIA</v>
      </c>
      <c r="B16" s="9"/>
      <c r="C16" s="9" t="str">
        <f>'1'!C16</f>
        <v>501-A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ERGONOMIA</v>
      </c>
      <c r="B17" s="9"/>
      <c r="C17" s="9" t="str">
        <f>'1'!C17</f>
        <v>501-B</v>
      </c>
      <c r="D17" s="9" t="str">
        <f>'1'!D17</f>
        <v>IIND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 xml:space="preserve">INVESTIGACION DE OPERACIONES </v>
      </c>
      <c r="B18" s="9"/>
      <c r="C18" s="9" t="str">
        <f>'1'!C18</f>
        <v>304-A</v>
      </c>
      <c r="D18" s="9" t="str">
        <f>'1'!D18</f>
        <v>ISC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 xml:space="preserve">INVESTIGACION DE OPERACIONES </v>
      </c>
      <c r="B19" s="9"/>
      <c r="C19" s="9" t="str">
        <f>'1'!C19</f>
        <v>304-B</v>
      </c>
      <c r="D19" s="9" t="str">
        <f>'1'!D19</f>
        <v>ISC</v>
      </c>
      <c r="E19" s="9">
        <f>'1'!E19</f>
        <v>16</v>
      </c>
      <c r="F19" s="9"/>
      <c r="G19" s="9"/>
      <c r="H19" s="10">
        <f t="shared" si="0"/>
        <v>0</v>
      </c>
      <c r="I19" s="9">
        <f t="shared" si="1"/>
        <v>16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MIA. BERNABE CONTERAS CONTRERAS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2023-01-03T15:13:48Z</dcterms:modified>
  <cp:category/>
  <cp:contentStatus/>
</cp:coreProperties>
</file>