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0E613793-F0EC-4518-854B-5DAB9701FEB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5" l="1"/>
  <c r="H15" i="25"/>
  <c r="H16" i="25"/>
  <c r="H17" i="25"/>
  <c r="H18" i="25"/>
  <c r="H19" i="25"/>
  <c r="H14" i="25"/>
  <c r="L21" i="24"/>
  <c r="I21" i="24"/>
  <c r="L20" i="24"/>
  <c r="I20" i="24"/>
  <c r="N28" i="25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G28" i="24"/>
  <c r="F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L19" i="25"/>
  <c r="E28" i="25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I28" i="23"/>
  <c r="L28" i="23"/>
  <c r="I28" i="22"/>
  <c r="L28" i="22"/>
  <c r="K28" i="24" l="1"/>
  <c r="I28" i="24" s="1"/>
  <c r="I14" i="24"/>
  <c r="L14" i="24"/>
  <c r="L28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4AFBD6BF-DF06-4DC7-8DA9-9BDB78E4D1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52AC2BB7-CF86-46CF-8590-F45153CACE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 xr:uid="{D6B4A056-8F12-4D09-8B8C-F38297F16F8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 xr:uid="{6343BF9B-8EAF-4FEA-974E-1628CE91ED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35D70C58-DADC-48AB-962D-B903CA89E5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 xr:uid="{A1A99A6F-F359-43FE-960B-48DC3750B1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<sst xmlns="http://schemas.openxmlformats.org/spreadsheetml/2006/main" count="222" uniqueCount="53">
  <si>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</si>
  <si>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</si>
  <si>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</si>
  <si>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</si>
  <si>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</si>
  <si>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</si>
  <si>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</si>
  <si>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</si>
  <si>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</si>
  <si>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</si>
  <si>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</si>
  <si>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</si>
  <si>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</si>
  <si>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</si>
  <si>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</si>
  <si>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</si>
  <si>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</si>
  <si>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</si>
  <si>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</si>
  <si>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</si>
  <si>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</si>
  <si>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</si>
  <si>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</si>
  <si>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</si>
  <si>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</si>
  <si>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</si>
  <si>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</si>
  <si>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</si>
  <si>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</si>
  <si>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</si>
  <si>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</si>
  <si>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</si>
  <si>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</si>
  <si>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</si>
  <si>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</si>
  <si>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</si>
  <si>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</si>
  <si>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</si>
  <si>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</si>
  <si>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</si>
  <si>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</si>
  <si>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</si>
  <si>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</si>
  <si>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</si>
  <si>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</si>
  <si>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</si>
  <si>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S/E</t>
  </si>
  <si>
    <t>ME MARTA GABRIELA LIMON OROZCO</t>
  </si>
  <si>
    <t>MIA BERNABE CONTRERAS CONTRERAS</t>
  </si>
  <si>
    <t>II</t>
  </si>
  <si>
    <t>III</t>
  </si>
  <si>
    <t>IV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</si>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</sst>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0.79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.5" x14ac:dyDescent="0.2">
      <c r="A16" s="8" t="s">
        <v>39</v>
      </c>
      <c r="B16" s="9" t="s">
        <v>21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0.96</v>
      </c>
    </row>
    <row r="17" spans="1:14" s="11" customFormat="1" ht="25.5" x14ac:dyDescent="0.2">
      <c r="A17" s="8" t="s">
        <v>39</v>
      </c>
      <c r="B17" s="9" t="s">
        <v>21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1</v>
      </c>
    </row>
    <row r="18" spans="1:14" s="11" customFormat="1" ht="25.5" x14ac:dyDescent="0.2">
      <c r="A18" s="8" t="s">
        <v>40</v>
      </c>
      <c r="B18" s="9" t="s">
        <v>46</v>
      </c>
      <c r="C18" s="9" t="s">
        <v>43</v>
      </c>
      <c r="D18" s="9" t="s">
        <v>45</v>
      </c>
      <c r="E18" s="9">
        <v>19</v>
      </c>
      <c r="F18" s="9"/>
      <c r="G18" s="9"/>
      <c r="H18" s="10"/>
      <c r="I18" s="9">
        <f t="shared" si="0"/>
        <v>19</v>
      </c>
      <c r="J18" s="10"/>
      <c r="K18" s="9">
        <v>0</v>
      </c>
      <c r="L18" s="10">
        <v>0</v>
      </c>
      <c r="M18" s="9"/>
      <c r="N18" s="15"/>
    </row>
    <row r="19" spans="1:14" s="11" customFormat="1" ht="25.5" x14ac:dyDescent="0.2">
      <c r="A19" s="8" t="s">
        <v>40</v>
      </c>
      <c r="B19" s="9" t="s">
        <v>46</v>
      </c>
      <c r="C19" s="9" t="s">
        <v>44</v>
      </c>
      <c r="D19" s="9" t="s">
        <v>45</v>
      </c>
      <c r="E19" s="9">
        <v>16</v>
      </c>
      <c r="F19" s="9"/>
      <c r="G19" s="9"/>
      <c r="H19" s="10"/>
      <c r="I19" s="9">
        <f t="shared" si="0"/>
        <v>16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67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0.87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48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46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 t="s">
        <v>46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46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 t="s">
        <v>46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 t="s">
        <v>21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16</v>
      </c>
      <c r="G18" s="9"/>
      <c r="H18" s="10"/>
      <c r="I18" s="9">
        <v>3</v>
      </c>
      <c r="J18" s="10"/>
      <c r="K18" s="9">
        <v>0</v>
      </c>
      <c r="L18" s="10">
        <f t="shared" si="1"/>
        <v>0</v>
      </c>
      <c r="M18" s="9">
        <v>74.569999999999993</v>
      </c>
      <c r="N18" s="15">
        <v>0.89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21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v>7</v>
      </c>
      <c r="J19" s="10"/>
      <c r="K19" s="9">
        <v>0</v>
      </c>
      <c r="L19" s="10">
        <f t="shared" si="1"/>
        <v>0</v>
      </c>
      <c r="M19" s="9">
        <v>46.18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25</v>
      </c>
      <c r="G28" s="17">
        <f>SUM(G14:G27)</f>
        <v>0</v>
      </c>
      <c r="H28" s="18"/>
      <c r="I28" s="17">
        <f t="shared" si="0"/>
        <v>87</v>
      </c>
      <c r="J28" s="18"/>
      <c r="K28" s="17">
        <f>SUM(K14:K27)</f>
        <v>0</v>
      </c>
      <c r="L28" s="18">
        <f t="shared" si="1"/>
        <v>0</v>
      </c>
      <c r="M28" s="17">
        <f>AVERAGE(M14:M27)</f>
        <v>60.375</v>
      </c>
      <c r="N28" s="19">
        <f>AVERAGE(N14:N27)</f>
        <v>0.72500000000000009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49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12</v>
      </c>
      <c r="G14" s="9"/>
      <c r="H14" s="10"/>
      <c r="I14" s="9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38.04</v>
      </c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49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46.2</v>
      </c>
      <c r="N15" s="15">
        <v>0.6</v>
      </c>
    </row>
    <row r="16" spans="1:14" s="11" customFormat="1" ht="25.5" x14ac:dyDescent="0.2">
      <c r="A16" s="9" t="str">
        <f>'1'!A16</f>
        <v>ERGONOMIA</v>
      </c>
      <c r="B16" s="9" t="s">
        <v>49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15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49.54</v>
      </c>
      <c r="N16" s="15">
        <v>0.63</v>
      </c>
    </row>
    <row r="17" spans="1:14" s="11" customFormat="1" ht="25.5" x14ac:dyDescent="0.2">
      <c r="A17" s="9" t="str">
        <f>'1'!A17</f>
        <v>ERGONOMIA</v>
      </c>
      <c r="B17" s="9" t="s">
        <v>49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46.4</v>
      </c>
      <c r="N17" s="15">
        <v>0.64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49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47.2</v>
      </c>
      <c r="N18" s="15">
        <v>0.57999999999999996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49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f t="shared" si="0"/>
        <v>7</v>
      </c>
      <c r="J19" s="10"/>
      <c r="K19" s="9">
        <v>0</v>
      </c>
      <c r="L19" s="10">
        <f t="shared" si="1"/>
        <v>0</v>
      </c>
      <c r="M19" s="9">
        <v>41.18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65</v>
      </c>
      <c r="G28" s="17"/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44.76</v>
      </c>
      <c r="N28" s="19">
        <f>AVERAGE(N14:N27)</f>
        <v>0.58500000000000008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50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16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75.2</v>
      </c>
      <c r="N14" s="15">
        <v>0.67</v>
      </c>
    </row>
    <row r="15" spans="1:14" s="11" customFormat="1" ht="25.5" x14ac:dyDescent="0.2">
      <c r="A15" s="9" t="str">
        <f>'1'!A15</f>
        <v>METROLOGIA Y NORMALIZACION</v>
      </c>
      <c r="B15" s="9" t="s">
        <v>50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12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54.25</v>
      </c>
      <c r="N15" s="15">
        <v>0.8</v>
      </c>
    </row>
    <row r="16" spans="1:14" s="11" customFormat="1" ht="25.5" x14ac:dyDescent="0.2">
      <c r="A16" s="9" t="str">
        <f>'1'!A16</f>
        <v>ERGONOMIA</v>
      </c>
      <c r="B16" s="9" t="s">
        <v>50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17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58.95</v>
      </c>
      <c r="N16" s="15">
        <v>0.71</v>
      </c>
    </row>
    <row r="17" spans="1:14" s="11" customFormat="1" ht="25.5" x14ac:dyDescent="0.2">
      <c r="A17" s="9" t="str">
        <f>'1'!A17</f>
        <v>ERGONOMIA</v>
      </c>
      <c r="B17" s="9" t="s">
        <v>50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48.28</v>
      </c>
      <c r="N17" s="15">
        <v>0.64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50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59.42</v>
      </c>
      <c r="N18" s="15">
        <v>0.74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50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8</v>
      </c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>
        <v>35.619999999999997</v>
      </c>
      <c r="N19" s="15">
        <v>0.5</v>
      </c>
    </row>
    <row r="20" spans="1:14" s="11" customFormat="1" ht="25.5" x14ac:dyDescent="0.2">
      <c r="A20" s="9" t="s">
        <v>40</v>
      </c>
      <c r="B20" s="9" t="s">
        <v>51</v>
      </c>
      <c r="C20" s="9" t="s">
        <v>43</v>
      </c>
      <c r="D20" s="9" t="s">
        <v>45</v>
      </c>
      <c r="E20" s="9">
        <v>19</v>
      </c>
      <c r="F20" s="9">
        <v>10</v>
      </c>
      <c r="G20" s="9"/>
      <c r="H20" s="10"/>
      <c r="I20" s="9">
        <f t="shared" ref="I20:I21" si="2">(E20-SUM(F20:G20))-K20</f>
        <v>9</v>
      </c>
      <c r="J20" s="10"/>
      <c r="K20" s="9">
        <v>0</v>
      </c>
      <c r="L20" s="10">
        <f t="shared" ref="L20:L21" si="3">K20/E20</f>
        <v>0</v>
      </c>
      <c r="M20" s="9">
        <v>41.42</v>
      </c>
      <c r="N20" s="15">
        <v>0.53</v>
      </c>
    </row>
    <row r="21" spans="1:14" s="11" customFormat="1" ht="25.5" x14ac:dyDescent="0.2">
      <c r="A21" s="9" t="s">
        <v>40</v>
      </c>
      <c r="B21" s="9" t="s">
        <v>51</v>
      </c>
      <c r="C21" s="9" t="s">
        <v>44</v>
      </c>
      <c r="D21" s="9" t="s">
        <v>45</v>
      </c>
      <c r="E21" s="9">
        <v>16</v>
      </c>
      <c r="F21" s="9">
        <v>9</v>
      </c>
      <c r="G21" s="9"/>
      <c r="H21" s="10"/>
      <c r="I21" s="9">
        <f t="shared" si="2"/>
        <v>7</v>
      </c>
      <c r="J21" s="10"/>
      <c r="K21" s="9">
        <v>0</v>
      </c>
      <c r="L21" s="10">
        <f t="shared" si="3"/>
        <v>0</v>
      </c>
      <c r="M21" s="9">
        <v>39.68</v>
      </c>
      <c r="N21" s="15">
        <v>0.56000000000000005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92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51.602499999999999</v>
      </c>
      <c r="N28" s="19">
        <f>AVERAGE(N14:N27)</f>
        <v>0.64375000000000004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="110" zoomScaleNormal="110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52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6</v>
      </c>
      <c r="G14" s="9">
        <v>15</v>
      </c>
      <c r="H14" s="10">
        <f>(F14+G14)/E14</f>
        <v>0.875</v>
      </c>
      <c r="I14" s="9">
        <f t="shared" ref="I14:I28" si="0">(E14-SUM(F14:G14))-K14</f>
        <v>3</v>
      </c>
      <c r="J14" s="10">
        <f t="shared" ref="J14:J28" si="1">I14/E14</f>
        <v>0.125</v>
      </c>
      <c r="K14" s="9">
        <v>0</v>
      </c>
      <c r="L14" s="10">
        <f t="shared" ref="L14:L28" si="2">K14/E14</f>
        <v>0</v>
      </c>
      <c r="M14" s="9">
        <v>67.540000000000006</v>
      </c>
      <c r="N14" s="15">
        <v>0.88</v>
      </c>
    </row>
    <row r="15" spans="1:14" s="11" customFormat="1" ht="25.5" x14ac:dyDescent="0.2">
      <c r="A15" s="9" t="str">
        <f>'1'!A15</f>
        <v>METROLOGIA Y NORMALIZACION</v>
      </c>
      <c r="B15" s="9" t="s">
        <v>52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9</v>
      </c>
      <c r="G15" s="9">
        <v>5</v>
      </c>
      <c r="H15" s="10">
        <f t="shared" ref="H15:H19" si="3">(F15+G15)/E15</f>
        <v>0.93333333333333335</v>
      </c>
      <c r="I15" s="9">
        <f t="shared" si="0"/>
        <v>1</v>
      </c>
      <c r="J15" s="10">
        <f t="shared" si="1"/>
        <v>6.6666666666666666E-2</v>
      </c>
      <c r="K15" s="9">
        <v>0</v>
      </c>
      <c r="L15" s="10">
        <f t="shared" si="2"/>
        <v>0</v>
      </c>
      <c r="M15" s="9">
        <v>77.400000000000006</v>
      </c>
      <c r="N15" s="15">
        <v>0.86660000000000004</v>
      </c>
    </row>
    <row r="16" spans="1:14" s="11" customFormat="1" ht="25.5" x14ac:dyDescent="0.2">
      <c r="A16" s="9" t="str">
        <f>'1'!A16</f>
        <v>ERGONOMIA</v>
      </c>
      <c r="B16" s="9" t="s">
        <v>52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14</v>
      </c>
      <c r="G16" s="9">
        <v>10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81.91</v>
      </c>
      <c r="N16" s="15">
        <v>0.5</v>
      </c>
    </row>
    <row r="17" spans="1:14" s="11" customFormat="1" ht="25.5" x14ac:dyDescent="0.2">
      <c r="A17" s="9" t="str">
        <f>'1'!A17</f>
        <v>ERGONOMIA</v>
      </c>
      <c r="B17" s="9" t="s">
        <v>52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7</v>
      </c>
      <c r="G17" s="9">
        <v>6</v>
      </c>
      <c r="H17" s="10">
        <f t="shared" si="3"/>
        <v>0.9285714285714286</v>
      </c>
      <c r="I17" s="9">
        <f t="shared" si="0"/>
        <v>1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73.709999999999994</v>
      </c>
      <c r="N17" s="15">
        <v>1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52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5</v>
      </c>
      <c r="G18" s="9">
        <v>14</v>
      </c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79.680000000000007</v>
      </c>
      <c r="N18" s="15">
        <v>0.42099999999999999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52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4</v>
      </c>
      <c r="G19" s="9">
        <v>11</v>
      </c>
      <c r="H19" s="10">
        <f t="shared" si="3"/>
        <v>0.9375</v>
      </c>
      <c r="I19" s="9">
        <f t="shared" si="0"/>
        <v>1</v>
      </c>
      <c r="J19" s="10">
        <f t="shared" si="1"/>
        <v>6.25E-2</v>
      </c>
      <c r="K19" s="9">
        <v>0</v>
      </c>
      <c r="L19" s="10">
        <f t="shared" si="2"/>
        <v>0</v>
      </c>
      <c r="M19" s="9">
        <v>70.680000000000007</v>
      </c>
      <c r="N19" s="15">
        <v>0.94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45</v>
      </c>
      <c r="G28" s="17">
        <f>SUM(G14:G27)</f>
        <v>61</v>
      </c>
      <c r="H28" s="18">
        <f>SUM(H14:H27)/6</f>
        <v>0.94573412698412707</v>
      </c>
      <c r="I28" s="17">
        <f t="shared" si="0"/>
        <v>6</v>
      </c>
      <c r="J28" s="18">
        <f t="shared" si="1"/>
        <v>5.3571428571428568E-2</v>
      </c>
      <c r="K28" s="17">
        <f>SUM(K14:K27)</f>
        <v>0</v>
      </c>
      <c r="L28" s="18">
        <f t="shared" si="2"/>
        <v>0</v>
      </c>
      <c r="M28" s="17">
        <f>AVERAGE(M14:M27)</f>
        <v>75.153333333333336</v>
      </c>
      <c r="N28" s="19">
        <f>AVERAGE(N14:N27)</f>
        <v>0.76793333333333325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2023-01-16T23:37:04Z</dcterms:modified>
  <cp:category/>
  <cp:contentStatus/>
</cp:coreProperties>
</file>