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75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23" l="1"/>
  <c r="L18" i="23" l="1"/>
  <c r="D18" i="23"/>
  <c r="A15" i="23"/>
  <c r="L16" i="23"/>
  <c r="L19" i="23"/>
  <c r="I18" i="23" l="1"/>
  <c r="I16" i="23"/>
  <c r="H17" i="25"/>
  <c r="H15" i="25"/>
  <c r="H16" i="25"/>
  <c r="H14" i="25"/>
  <c r="I18" i="10"/>
  <c r="I19" i="10"/>
  <c r="I20" i="10"/>
  <c r="I21" i="10"/>
  <c r="I22" i="10"/>
  <c r="I23" i="10"/>
  <c r="I24" i="10"/>
  <c r="I25" i="10"/>
  <c r="I26" i="10"/>
  <c r="I27" i="10"/>
  <c r="M28" i="10" l="1"/>
  <c r="N28" i="10"/>
  <c r="N28" i="25" l="1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E17" i="23"/>
  <c r="I17" i="23" s="1"/>
  <c r="D17" i="23"/>
  <c r="C17" i="23"/>
  <c r="A17" i="23"/>
  <c r="E15" i="23"/>
  <c r="I15" i="23" s="1"/>
  <c r="D15" i="23"/>
  <c r="C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I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L15" i="22"/>
  <c r="I14" i="22"/>
  <c r="B37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7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<sst xmlns="http://schemas.openxmlformats.org/spreadsheetml/2006/main" count="207" uniqueCount="50">
  <si>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</si>
  <si>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</si>
  <si>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</si>
  <si>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</si>
  <si>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</si>
  <si>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</si>
  <si>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</si>
  <si>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</si>
  <si>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</si>
  <si>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</si>
  <si>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</si>
  <si>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</si>
  <si>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</si>
  <si>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</si>
  <si>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</si>
  <si>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</si>
  <si>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</si>
  <si>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</si>
  <si>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</si>
  <si>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</si>
  <si>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</si>
  <si>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</si>
  <si>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</si>
  <si>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</si>
  <si>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</si>
  <si>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</si>
  <si>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</si>
  <si>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</si>
  <si>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</si>
  <si>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</si>
  <si>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</si>
  <si>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TOPICOS DE BASE DE DATOS</t>
  </si>
  <si>
    <t>INTERCONECTIVIDAD DE REDES</t>
  </si>
  <si>
    <t>MERCADOTECNIA ELECTRÓNICA</t>
  </si>
  <si>
    <t>TALLER DE INVESTIGACIÓN I</t>
  </si>
  <si>
    <t>INFORMÁTICA</t>
  </si>
  <si>
    <t>LORENZO DE JESUS ORGANISTA OLIVEROS</t>
  </si>
  <si>
    <t>IINF</t>
  </si>
  <si>
    <t>IGEM</t>
  </si>
  <si>
    <t>710A</t>
  </si>
  <si>
    <t>510A</t>
  </si>
  <si>
    <t>707A</t>
  </si>
  <si>
    <t>507A</t>
  </si>
  <si>
    <t>S/E</t>
  </si>
  <si>
    <t>SEP 2022-ENE 2023</t>
  </si>
  <si>
    <t>T</t>
  </si>
  <si>
    <t>GUADALUPE ZETINA CRUZ</t>
  </si>
  <si>
    <t>II</t>
  </si>
  <si>
    <t>INFORMÄTICA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</si>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</sst>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30" zoomScaleNormal="130" zoomScaleSheetLayoutView="100" workbookViewId="0">
      <selection activeCell="F17" sqref="F17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4</v>
      </c>
      <c r="I8" s="35" t="s">
        <v>7</v>
      </c>
      <c r="J8" s="35"/>
      <c r="K8" s="35"/>
      <c r="L8" s="29" t="s">
        <v>44</v>
      </c>
      <c r="M8" s="29"/>
      <c r="N8" s="29"/>
    </row>
    <row r="10" spans="1:14" x14ac:dyDescent="0.2">
      <c r="A10" s="4" t="s">
        <v>8</v>
      </c>
      <c r="B10" s="29" t="s">
        <v>36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31</v>
      </c>
      <c r="B14" s="9" t="s">
        <v>21</v>
      </c>
      <c r="C14" s="9" t="s">
        <v>39</v>
      </c>
      <c r="D14" s="9" t="s">
        <v>37</v>
      </c>
      <c r="E14" s="9">
        <v>17</v>
      </c>
      <c r="F14" s="9">
        <v>17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0.53</v>
      </c>
    </row>
    <row r="15" spans="1:14" s="11" customFormat="1" x14ac:dyDescent="0.2">
      <c r="A15" s="8" t="s">
        <v>32</v>
      </c>
      <c r="B15" s="9" t="s">
        <v>21</v>
      </c>
      <c r="C15" s="9" t="s">
        <v>40</v>
      </c>
      <c r="D15" s="9" t="s">
        <v>37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0.64</v>
      </c>
    </row>
    <row r="16" spans="1:14" s="11" customFormat="1" x14ac:dyDescent="0.2">
      <c r="A16" s="8" t="s">
        <v>33</v>
      </c>
      <c r="B16" s="9" t="s">
        <v>43</v>
      </c>
      <c r="C16" s="9" t="s">
        <v>41</v>
      </c>
      <c r="D16" s="9" t="s">
        <v>38</v>
      </c>
      <c r="E16" s="9">
        <v>31</v>
      </c>
      <c r="F16" s="9">
        <v>0</v>
      </c>
      <c r="G16" s="9"/>
      <c r="H16" s="10"/>
      <c r="I16" s="9">
        <f t="shared" si="0"/>
        <v>31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34</v>
      </c>
      <c r="B17" s="9" t="s">
        <v>43</v>
      </c>
      <c r="C17" s="9" t="s">
        <v>42</v>
      </c>
      <c r="D17" s="9" t="s">
        <v>38</v>
      </c>
      <c r="E17" s="9">
        <v>24</v>
      </c>
      <c r="F17" s="9">
        <v>0</v>
      </c>
      <c r="G17" s="9"/>
      <c r="H17" s="10"/>
      <c r="I17" s="9">
        <f t="shared" si="0"/>
        <v>24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31</v>
      </c>
      <c r="G28" s="17">
        <f>SUM(G14:G27)</f>
        <v>0</v>
      </c>
      <c r="H28" s="18"/>
      <c r="I28" s="17">
        <f t="shared" si="0"/>
        <v>55</v>
      </c>
      <c r="J28" s="18"/>
      <c r="K28" s="17">
        <f>SUM(K14:K27)</f>
        <v>0</v>
      </c>
      <c r="L28" s="18">
        <f t="shared" si="1"/>
        <v>0</v>
      </c>
      <c r="M28" s="17">
        <f>AVERAGE(M14:M27)</f>
        <v>94.5</v>
      </c>
      <c r="N28" s="19">
        <f>AVERAGE(N14:N27)</f>
        <v>0.58499999999999996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JESUS ORGANISTA OLIVEROS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30" zoomScaleNormal="130" zoomScaleSheetLayoutView="100" workbookViewId="0">
      <selection activeCell="A14" sqref="A14: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">
      <c r="A10" s="4" t="s">
        <v>8</v>
      </c>
      <c r="B10" s="29" t="str">
        <f>'1'!B10</f>
        <v>LORENZO DE JESUS ORGANISTA OLIVEROS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21" t="str">
        <f>'1'!A14</f>
        <v>TOPICOS DE BASE DE DATOS</v>
      </c>
      <c r="B14" s="9" t="s">
        <v>47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>
        <v>15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0.88</v>
      </c>
    </row>
    <row r="15" spans="1:14" s="11" customFormat="1" x14ac:dyDescent="0.2">
      <c r="A15" s="21" t="str">
        <f>'1'!A15</f>
        <v>INTERCONECTIVIDAD DE REDES</v>
      </c>
      <c r="B15" s="9" t="s">
        <v>43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>
        <v>0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21" t="str">
        <f>'1'!A16</f>
        <v>MERCADOTECNIA ELECTRÓNICA</v>
      </c>
      <c r="B16" s="9" t="s">
        <v>21</v>
      </c>
      <c r="C16" s="9" t="str">
        <f>'1'!C16</f>
        <v>707A</v>
      </c>
      <c r="D16" s="9" t="str">
        <f>'1'!D16</f>
        <v>IGEM</v>
      </c>
      <c r="E16" s="9">
        <f>'1'!E16</f>
        <v>31</v>
      </c>
      <c r="F16" s="9">
        <v>29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89</v>
      </c>
      <c r="N16" s="15">
        <v>0.84</v>
      </c>
    </row>
    <row r="17" spans="1:14" s="11" customFormat="1" x14ac:dyDescent="0.2">
      <c r="A17" s="21" t="str">
        <f>'1'!A17</f>
        <v>TALLER DE INVESTIGACIÓN I</v>
      </c>
      <c r="B17" s="9" t="s">
        <v>21</v>
      </c>
      <c r="C17" s="9" t="str">
        <f>'1'!C17</f>
        <v>507A</v>
      </c>
      <c r="D17" s="9" t="str">
        <f>'1'!D17</f>
        <v>IGEM</v>
      </c>
      <c r="E17" s="9">
        <f>'1'!E17</f>
        <v>24</v>
      </c>
      <c r="F17" s="9">
        <v>22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88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66</v>
      </c>
      <c r="G28" s="17">
        <f>SUM(G14:G27)</f>
        <v>0</v>
      </c>
      <c r="H28" s="18">
        <f>SUM(F28:G28)/E28</f>
        <v>0.76744186046511631</v>
      </c>
      <c r="I28" s="17">
        <f t="shared" si="0"/>
        <v>20</v>
      </c>
      <c r="J28" s="18">
        <f t="shared" ref="J28" si="2">I28/E28</f>
        <v>0.23255813953488372</v>
      </c>
      <c r="K28" s="17">
        <f>SUM(K14:K27)</f>
        <v>0</v>
      </c>
      <c r="L28" s="18">
        <f t="shared" si="1"/>
        <v>0</v>
      </c>
      <c r="M28" s="17">
        <f>AVERAGE(M14:M27)</f>
        <v>87.333333333333329</v>
      </c>
      <c r="N28" s="19">
        <f>AVERAGE(N14:N27)</f>
        <v>0.85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JESUS ORGANISTA OLIVEROS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30" zoomScaleNormal="13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">
      <c r="A10" s="4" t="s">
        <v>8</v>
      </c>
      <c r="B10" s="29" t="str">
        <f>'1'!B10</f>
        <v>LORENZO DE JESUS ORGANISTA OLIVEROS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21" t="str">
        <f>'1'!A14</f>
        <v>TOPICOS DE BASE DE DATOS</v>
      </c>
      <c r="B14" s="9" t="s">
        <v>49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>
        <v>16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90</v>
      </c>
      <c r="N14" s="15">
        <v>0.88</v>
      </c>
    </row>
    <row r="15" spans="1:14" s="11" customFormat="1" x14ac:dyDescent="0.2">
      <c r="A15" s="21" t="str">
        <f>'1'!A15</f>
        <v>INTERCONECTIVIDAD DE REDES</v>
      </c>
      <c r="B15" s="9" t="s">
        <v>47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>
        <v>11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75</v>
      </c>
      <c r="N15" s="15">
        <v>0.79</v>
      </c>
    </row>
    <row r="16" spans="1:14" s="11" customFormat="1" x14ac:dyDescent="0.2">
      <c r="A16" s="21" t="s">
        <v>32</v>
      </c>
      <c r="B16" s="9" t="s">
        <v>49</v>
      </c>
      <c r="C16" s="9" t="s">
        <v>40</v>
      </c>
      <c r="D16" s="9" t="s">
        <v>37</v>
      </c>
      <c r="E16" s="9">
        <v>14</v>
      </c>
      <c r="F16" s="9">
        <v>11</v>
      </c>
      <c r="G16" s="9"/>
      <c r="H16" s="10"/>
      <c r="I16" s="9">
        <f t="shared" ref="I16" si="2">(E16-SUM(F16:G16))-K16</f>
        <v>3</v>
      </c>
      <c r="J16" s="10"/>
      <c r="K16" s="9">
        <v>0</v>
      </c>
      <c r="L16" s="10">
        <f t="shared" ref="L16" si="3">K16/E16</f>
        <v>0</v>
      </c>
      <c r="M16" s="9">
        <v>76</v>
      </c>
      <c r="N16" s="15">
        <v>0.79</v>
      </c>
    </row>
    <row r="17" spans="1:14" s="11" customFormat="1" x14ac:dyDescent="0.2">
      <c r="A17" s="21" t="str">
        <f>'1'!A16</f>
        <v>MERCADOTECNIA ELECTRÓNICA</v>
      </c>
      <c r="B17" s="9" t="s">
        <v>47</v>
      </c>
      <c r="C17" s="9" t="str">
        <f>'1'!C16</f>
        <v>707A</v>
      </c>
      <c r="D17" s="9" t="str">
        <f>'1'!D16</f>
        <v>IGEM</v>
      </c>
      <c r="E17" s="9">
        <f>'1'!E16</f>
        <v>31</v>
      </c>
      <c r="F17" s="9">
        <v>31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91</v>
      </c>
      <c r="N17" s="15">
        <v>0.57999999999999996</v>
      </c>
    </row>
    <row r="18" spans="1:14" s="11" customFormat="1" x14ac:dyDescent="0.2">
      <c r="A18" s="21" t="s">
        <v>33</v>
      </c>
      <c r="B18" s="9" t="s">
        <v>49</v>
      </c>
      <c r="C18" s="9" t="s">
        <v>41</v>
      </c>
      <c r="D18" s="9" t="str">
        <f>'1'!D17</f>
        <v>IGEM</v>
      </c>
      <c r="E18" s="9">
        <v>31</v>
      </c>
      <c r="F18" s="9">
        <v>31</v>
      </c>
      <c r="G18" s="9"/>
      <c r="H18" s="10"/>
      <c r="I18" s="9">
        <f>(E18-SUM(F18:G18))-K18</f>
        <v>0</v>
      </c>
      <c r="J18" s="10"/>
      <c r="K18" s="9">
        <v>0</v>
      </c>
      <c r="L18" s="10">
        <f>K18/E18</f>
        <v>0</v>
      </c>
      <c r="M18" s="9">
        <v>92</v>
      </c>
      <c r="N18" s="15">
        <v>0.65</v>
      </c>
    </row>
    <row r="19" spans="1:14" s="11" customFormat="1" x14ac:dyDescent="0.2">
      <c r="A19" s="21" t="s">
        <v>34</v>
      </c>
      <c r="B19" s="9" t="s">
        <v>43</v>
      </c>
      <c r="C19" s="9" t="s">
        <v>42</v>
      </c>
      <c r="D19" s="9" t="s">
        <v>38</v>
      </c>
      <c r="E19" s="9">
        <v>24</v>
      </c>
      <c r="F19" s="9">
        <v>0</v>
      </c>
      <c r="G19" s="9"/>
      <c r="H19" s="10"/>
      <c r="I19" s="9">
        <f>(E19-SUM(F19:G19))-K19</f>
        <v>24</v>
      </c>
      <c r="J19" s="10"/>
      <c r="K19" s="9">
        <v>0</v>
      </c>
      <c r="L19" s="10">
        <f>K19/E19</f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131</v>
      </c>
      <c r="F28" s="17">
        <f>SUM(F14:F27)</f>
        <v>100</v>
      </c>
      <c r="G28" s="17">
        <f>SUM(G14:G27)</f>
        <v>0</v>
      </c>
      <c r="H28" s="18">
        <f>SUM(F28:G28)/E28</f>
        <v>0.76335877862595425</v>
      </c>
      <c r="I28" s="17">
        <f t="shared" si="0"/>
        <v>31</v>
      </c>
      <c r="J28" s="18">
        <f t="shared" ref="J28" si="4">I28/E28</f>
        <v>0.23664122137404581</v>
      </c>
      <c r="K28" s="17">
        <f>SUM(K14:K27)</f>
        <v>0</v>
      </c>
      <c r="L28" s="18">
        <f t="shared" si="1"/>
        <v>0</v>
      </c>
      <c r="M28" s="17">
        <f>AVERAGE(M14:M27)</f>
        <v>84.8</v>
      </c>
      <c r="N28" s="19">
        <f>AVERAGE(N14:N27)</f>
        <v>0.73799999999999999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JESUS ORGANISTA OLIVEROS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20" zoomScaleNormal="12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48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">
      <c r="A10" s="4" t="s">
        <v>8</v>
      </c>
      <c r="B10" s="29" t="str">
        <f>'1'!B10</f>
        <v>LORENZO DE JESUS ORGANISTA OLIVEROS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TOPICOS DE BASE DE DATOS</v>
      </c>
      <c r="B14" s="9"/>
      <c r="C14" s="9" t="str">
        <f>'1'!C14</f>
        <v>710A</v>
      </c>
      <c r="D14" s="9" t="str">
        <f>'1'!D14</f>
        <v>IINF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/>
      <c r="C15" s="9" t="str">
        <f>'1'!C15</f>
        <v>510A</v>
      </c>
      <c r="D15" s="9" t="str">
        <f>'1'!D15</f>
        <v>IINF</v>
      </c>
      <c r="E15" s="9">
        <f>'1'!E15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/>
      <c r="C16" s="9" t="str">
        <f>'1'!C16</f>
        <v>707A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/>
      <c r="C17" s="9" t="str">
        <f>'1'!C17</f>
        <v>507A</v>
      </c>
      <c r="D17" s="9" t="str">
        <f>'1'!D17</f>
        <v>IGEM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JESUS ORGANISTA OLIVEROS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20" zoomScaleNormal="120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2022-ENE 2023</v>
      </c>
      <c r="M8" s="29"/>
      <c r="N8" s="29"/>
    </row>
    <row r="10" spans="1:14" x14ac:dyDescent="0.2">
      <c r="A10" s="4" t="s">
        <v>8</v>
      </c>
      <c r="B10" s="29" t="str">
        <f>'1'!B10</f>
        <v>LORENZO DE JESUS ORGANISTA OLIVEROS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TOPICOS DE BASE DE DATOS</v>
      </c>
      <c r="B14" s="9" t="s">
        <v>45</v>
      </c>
      <c r="C14" s="9" t="str">
        <f>'1'!C14</f>
        <v>710A</v>
      </c>
      <c r="D14" s="9" t="str">
        <f>'1'!D14</f>
        <v>IINF</v>
      </c>
      <c r="E14" s="9">
        <f>'1'!E14</f>
        <v>17</v>
      </c>
      <c r="F14" s="9"/>
      <c r="G14" s="9"/>
      <c r="H14" s="10">
        <f>(F14+G14)/E14</f>
        <v>0</v>
      </c>
      <c r="I14" s="9">
        <f t="shared" ref="I14:I28" si="0">(E14-SUM(F14:G14))-K14</f>
        <v>17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INTERCONECTIVIDAD DE REDES</v>
      </c>
      <c r="B15" s="9" t="s">
        <v>45</v>
      </c>
      <c r="C15" s="9" t="str">
        <f>'1'!C15</f>
        <v>510A</v>
      </c>
      <c r="D15" s="9" t="str">
        <f>'1'!D15</f>
        <v>IINF</v>
      </c>
      <c r="E15" s="9">
        <f>'1'!E15</f>
        <v>14</v>
      </c>
      <c r="F15" s="9"/>
      <c r="G15" s="9"/>
      <c r="H15" s="10">
        <f t="shared" ref="H15:H16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MERCADOTECNIA ELECTRÓNICA</v>
      </c>
      <c r="B16" s="9" t="s">
        <v>45</v>
      </c>
      <c r="C16" s="9" t="str">
        <f>'1'!C16</f>
        <v>707A</v>
      </c>
      <c r="D16" s="9" t="str">
        <f>'1'!D16</f>
        <v>IGEM</v>
      </c>
      <c r="E16" s="9">
        <f>'1'!E16</f>
        <v>31</v>
      </c>
      <c r="F16" s="9"/>
      <c r="G16" s="9"/>
      <c r="H16" s="10">
        <f t="shared" si="3"/>
        <v>0</v>
      </c>
      <c r="I16" s="9">
        <f t="shared" si="0"/>
        <v>31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TALLER DE INVESTIGACIÓN I</v>
      </c>
      <c r="B17" s="9" t="s">
        <v>45</v>
      </c>
      <c r="C17" s="9" t="str">
        <f>'1'!C17</f>
        <v>507A</v>
      </c>
      <c r="D17" s="9" t="str">
        <f>'1'!D17</f>
        <v>IGEM</v>
      </c>
      <c r="E17" s="9">
        <f>'1'!E17</f>
        <v>24</v>
      </c>
      <c r="F17" s="9"/>
      <c r="G17" s="9"/>
      <c r="H17" s="10">
        <f>(F17+G17)/E17</f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86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LORENZO DE JESUS ORGANISTA OLIVEROS</v>
      </c>
      <c r="C37" s="23"/>
      <c r="D37" s="23"/>
      <c r="E37" s="13"/>
      <c r="F37" s="13"/>
      <c r="G37" s="23" t="s">
        <v>46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Windows User</cp:lastModifiedBy>
  <cp:revision/>
  <dcterms:created xsi:type="dcterms:W3CDTF">2021-11-22T14:45:25Z</dcterms:created>
  <dcterms:modified xsi:type="dcterms:W3CDTF">2022-12-01T13:06:07Z</dcterms:modified>
  <cp:category/>
  <cp:contentStatus/>
</cp:coreProperties>
</file>