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32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4" l="1"/>
  <c r="I17" i="24"/>
  <c r="L16" i="24"/>
  <c r="I16" i="24"/>
  <c r="L15" i="24"/>
  <c r="I15" i="24"/>
  <c r="L14" i="24"/>
  <c r="I14" i="24"/>
  <c r="I19" i="23" l="1"/>
  <c r="L18" i="23" l="1"/>
  <c r="D18" i="23"/>
  <c r="A15" i="23"/>
  <c r="L16" i="23"/>
  <c r="L19" i="23"/>
  <c r="I18" i="23" l="1"/>
  <c r="I16" i="23"/>
  <c r="H17" i="25"/>
  <c r="H15" i="25"/>
  <c r="H16" i="25"/>
  <c r="H14" i="25"/>
  <c r="I18" i="10"/>
  <c r="I19" i="10"/>
  <c r="I20" i="10"/>
  <c r="I21" i="10"/>
  <c r="I22" i="10"/>
  <c r="I23" i="10"/>
  <c r="I24" i="10"/>
  <c r="I25" i="10"/>
  <c r="I26" i="10"/>
  <c r="I27" i="10"/>
  <c r="M28" i="10" l="1"/>
  <c r="N28" i="10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L15" i="22"/>
  <c r="I14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E28" i="24"/>
  <c r="L14" i="23"/>
  <c r="L15" i="23"/>
  <c r="L1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<sst xmlns="http://schemas.openxmlformats.org/spreadsheetml/2006/main" count="223" uniqueCount="51">
  <si>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</si>
  <si>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</si>
  <si>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</si>
  <si>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</si>
  <si>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</si>
  <si>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</si>
  <si>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</si>
  <si>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</si>
  <si>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</si>
  <si>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</si>
  <si>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</si>
  <si>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</si>
  <si>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</si>
  <si>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</si>
  <si>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</si>
  <si>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</si>
  <si>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</si>
  <si>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</si>
  <si>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</si>
  <si>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</si>
  <si>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</si>
  <si>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</si>
  <si>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</si>
  <si>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</si>
  <si>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</si>
  <si>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</si>
  <si>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</si>
  <si>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</si>
  <si>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</si>
  <si>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</si>
  <si>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</si>
  <si>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</si>
  <si>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</si>
  <si>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</si>
  <si>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</si>
  <si>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</si>
  <si>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</si>
  <si>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IINF</t>
  </si>
  <si>
    <t>IGEM</t>
  </si>
  <si>
    <t>710A</t>
  </si>
  <si>
    <t>510A</t>
  </si>
  <si>
    <t>707A</t>
  </si>
  <si>
    <t>507A</t>
  </si>
  <si>
    <t>S/E</t>
  </si>
  <si>
    <t>SEP 2022-ENE 2023</t>
  </si>
  <si>
    <t>T</t>
  </si>
  <si>
    <t>GUADALUPE ZETINA CRUZ</t>
  </si>
  <si>
    <t>II</t>
  </si>
  <si>
    <t>INFORMÄTICA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</si>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</sst>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30" zoomScaleNormal="13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44</v>
      </c>
      <c r="M8" s="29"/>
      <c r="N8" s="29"/>
    </row>
    <row r="10" spans="1:14" x14ac:dyDescent="0.2">
      <c r="A10" s="4" t="s">
        <v>8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21</v>
      </c>
      <c r="C14" s="9" t="s">
        <v>39</v>
      </c>
      <c r="D14" s="9" t="s">
        <v>37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 t="s">
        <v>40</v>
      </c>
      <c r="D15" s="9" t="s">
        <v>37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 t="s">
        <v>43</v>
      </c>
      <c r="C16" s="9" t="s">
        <v>41</v>
      </c>
      <c r="D16" s="9" t="s">
        <v>38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43</v>
      </c>
      <c r="C17" s="9" t="s">
        <v>42</v>
      </c>
      <c r="D17" s="9" t="s">
        <v>38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31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30" zoomScaleNormal="130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TOPICOS DE BASE DE DATOS</v>
      </c>
      <c r="B14" s="9" t="s">
        <v>47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43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1" t="str">
        <f>'1'!A16</f>
        <v>MERCADOTECNIA ELECTRÓNICA</v>
      </c>
      <c r="B16" s="9" t="s">
        <v>21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89</v>
      </c>
      <c r="N16" s="15">
        <v>0.84</v>
      </c>
    </row>
    <row r="17" spans="1:14" s="11" customFormat="1" x14ac:dyDescent="0.2">
      <c r="A17" s="21" t="str">
        <f>'1'!A17</f>
        <v>TALLER DE INVESTIGACIÓN I</v>
      </c>
      <c r="B17" s="9" t="s">
        <v>21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22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66</v>
      </c>
      <c r="G28" s="17">
        <f>SUM(G14:G27)</f>
        <v>0</v>
      </c>
      <c r="H28" s="18">
        <f>SUM(F28:G28)/E28</f>
        <v>0.76744186046511631</v>
      </c>
      <c r="I28" s="17">
        <f t="shared" si="0"/>
        <v>20</v>
      </c>
      <c r="J28" s="18">
        <f t="shared" ref="J28" si="2">I28/E28</f>
        <v>0.23255813953488372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0.85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TOPICOS DE BASE DE DATOS</v>
      </c>
      <c r="B14" s="9" t="s">
        <v>49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11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75</v>
      </c>
      <c r="N15" s="15">
        <v>0.79</v>
      </c>
    </row>
    <row r="16" spans="1:14" s="11" customFormat="1" x14ac:dyDescent="0.2">
      <c r="A16" s="21" t="s">
        <v>32</v>
      </c>
      <c r="B16" s="9" t="s">
        <v>49</v>
      </c>
      <c r="C16" s="9" t="s">
        <v>40</v>
      </c>
      <c r="D16" s="9" t="s">
        <v>37</v>
      </c>
      <c r="E16" s="9">
        <v>14</v>
      </c>
      <c r="F16" s="9">
        <v>11</v>
      </c>
      <c r="G16" s="9"/>
      <c r="H16" s="10"/>
      <c r="I16" s="9">
        <f t="shared" ref="I16" si="2">(E16-SUM(F16:G16))-K16</f>
        <v>3</v>
      </c>
      <c r="J16" s="10"/>
      <c r="K16" s="9">
        <v>0</v>
      </c>
      <c r="L16" s="10">
        <f t="shared" ref="L16" si="3">K16/E16</f>
        <v>0</v>
      </c>
      <c r="M16" s="9">
        <v>76</v>
      </c>
      <c r="N16" s="15">
        <v>0.79</v>
      </c>
    </row>
    <row r="17" spans="1:14" s="11" customFormat="1" x14ac:dyDescent="0.2">
      <c r="A17" s="21" t="str">
        <f>'1'!A16</f>
        <v>MERCADOTECNIA ELECTRÓNICA</v>
      </c>
      <c r="B17" s="9" t="s">
        <v>47</v>
      </c>
      <c r="C17" s="9" t="str">
        <f>'1'!C16</f>
        <v>707A</v>
      </c>
      <c r="D17" s="9" t="str">
        <f>'1'!D16</f>
        <v>IGEM</v>
      </c>
      <c r="E17" s="9">
        <f>'1'!E16</f>
        <v>31</v>
      </c>
      <c r="F17" s="9">
        <v>31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91</v>
      </c>
      <c r="N17" s="15">
        <v>0.57999999999999996</v>
      </c>
    </row>
    <row r="18" spans="1:14" s="11" customFormat="1" x14ac:dyDescent="0.2">
      <c r="A18" s="21" t="s">
        <v>33</v>
      </c>
      <c r="B18" s="9" t="s">
        <v>49</v>
      </c>
      <c r="C18" s="9" t="s">
        <v>41</v>
      </c>
      <c r="D18" s="9" t="str">
        <f>'1'!D17</f>
        <v>IGEM</v>
      </c>
      <c r="E18" s="9">
        <v>31</v>
      </c>
      <c r="F18" s="9">
        <v>31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92</v>
      </c>
      <c r="N18" s="15">
        <v>0.65</v>
      </c>
    </row>
    <row r="19" spans="1:14" s="11" customFormat="1" x14ac:dyDescent="0.2">
      <c r="A19" s="21" t="s">
        <v>34</v>
      </c>
      <c r="B19" s="9" t="s">
        <v>43</v>
      </c>
      <c r="C19" s="9" t="s">
        <v>42</v>
      </c>
      <c r="D19" s="9" t="s">
        <v>38</v>
      </c>
      <c r="E19" s="9">
        <v>24</v>
      </c>
      <c r="F19" s="9">
        <v>0</v>
      </c>
      <c r="G19" s="9"/>
      <c r="H19" s="10"/>
      <c r="I19" s="9">
        <f>(E19-SUM(F19:G19))-K19</f>
        <v>24</v>
      </c>
      <c r="J19" s="10"/>
      <c r="K19" s="9">
        <v>0</v>
      </c>
      <c r="L19" s="10">
        <f>K19/E19</f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100</v>
      </c>
      <c r="G28" s="17">
        <f>SUM(G14:G27)</f>
        <v>0</v>
      </c>
      <c r="H28" s="18">
        <f>SUM(F28:G28)/E28</f>
        <v>0.76335877862595425</v>
      </c>
      <c r="I28" s="17">
        <f t="shared" si="0"/>
        <v>31</v>
      </c>
      <c r="J28" s="18">
        <f t="shared" ref="J28" si="4">I28/E28</f>
        <v>0.23664122137404581</v>
      </c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0.73799999999999999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50</v>
      </c>
      <c r="C14" s="9" t="s">
        <v>39</v>
      </c>
      <c r="D14" s="9" t="s">
        <v>37</v>
      </c>
      <c r="E14" s="9">
        <v>17</v>
      </c>
      <c r="F14" s="9">
        <v>15</v>
      </c>
      <c r="G14" s="9"/>
      <c r="H14" s="10"/>
      <c r="I14" s="9">
        <f t="shared" ref="I14:I17" si="0">(E14-SUM(F14:G14))-K14</f>
        <v>2</v>
      </c>
      <c r="J14" s="10"/>
      <c r="K14" s="9">
        <v>0</v>
      </c>
      <c r="L14" s="10">
        <f t="shared" ref="L14:L17" si="1">K14/E14</f>
        <v>0</v>
      </c>
      <c r="M14" s="9">
        <v>86</v>
      </c>
      <c r="N14" s="15">
        <v>0.88</v>
      </c>
    </row>
    <row r="15" spans="1:14" s="11" customFormat="1" x14ac:dyDescent="0.2">
      <c r="A15" s="8" t="s">
        <v>32</v>
      </c>
      <c r="B15" s="9" t="s">
        <v>50</v>
      </c>
      <c r="C15" s="9" t="s">
        <v>40</v>
      </c>
      <c r="D15" s="9" t="s">
        <v>37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0.86</v>
      </c>
    </row>
    <row r="16" spans="1:14" s="11" customFormat="1" x14ac:dyDescent="0.2">
      <c r="A16" s="8" t="s">
        <v>33</v>
      </c>
      <c r="B16" s="9" t="s">
        <v>50</v>
      </c>
      <c r="C16" s="9" t="s">
        <v>41</v>
      </c>
      <c r="D16" s="9" t="s">
        <v>38</v>
      </c>
      <c r="E16" s="9">
        <v>31</v>
      </c>
      <c r="F16" s="9">
        <v>30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0.68</v>
      </c>
    </row>
    <row r="17" spans="1:14" s="11" customFormat="1" x14ac:dyDescent="0.2">
      <c r="A17" s="8" t="s">
        <v>34</v>
      </c>
      <c r="B17" s="9" t="s">
        <v>47</v>
      </c>
      <c r="C17" s="9" t="s">
        <v>42</v>
      </c>
      <c r="D17" s="9" t="s">
        <v>38</v>
      </c>
      <c r="E17" s="9">
        <v>24</v>
      </c>
      <c r="F17" s="9">
        <v>21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ref="I18:I28" si="2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78</v>
      </c>
      <c r="G28" s="17">
        <f>SUM(G14:G27)</f>
        <v>0</v>
      </c>
      <c r="H28" s="18">
        <f>SUM(F28:G28)/E28</f>
        <v>0.90697674418604646</v>
      </c>
      <c r="I28" s="17">
        <f t="shared" si="2"/>
        <v>8</v>
      </c>
      <c r="J28" s="18">
        <f t="shared" ref="J28" si="3">I28/E28</f>
        <v>9.3023255813953487E-2</v>
      </c>
      <c r="K28" s="17">
        <f>SUM(K14:K27)</f>
        <v>0</v>
      </c>
      <c r="L28" s="18">
        <f t="shared" ref="L28" si="4">K28/E28</f>
        <v>0</v>
      </c>
      <c r="M28" s="17">
        <f>AVERAGE(M14:M27)</f>
        <v>84.25</v>
      </c>
      <c r="N28" s="19">
        <f>AVERAGE(N14:N27)</f>
        <v>0.78249999999999997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6" zoomScale="110" zoomScaleNormal="11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TOPICOS DE BASE DE DATOS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12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95</v>
      </c>
      <c r="N14" s="15">
        <v>0.53</v>
      </c>
    </row>
    <row r="15" spans="1:14" s="11" customFormat="1" x14ac:dyDescent="0.2">
      <c r="A15" s="9" t="str">
        <f>'1'!A15</f>
        <v>INTERCONECTIVIDAD DE REDES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11</v>
      </c>
      <c r="G15" s="9">
        <v>2</v>
      </c>
      <c r="H15" s="10">
        <f t="shared" ref="H15:H16" si="3">(F15+G15)/E15</f>
        <v>0.9285714285714286</v>
      </c>
      <c r="I15" s="9">
        <f t="shared" si="0"/>
        <v>1</v>
      </c>
      <c r="J15" s="10">
        <f t="shared" si="1"/>
        <v>7.1428571428571425E-2</v>
      </c>
      <c r="K15" s="9">
        <v>0</v>
      </c>
      <c r="L15" s="10">
        <f t="shared" si="2"/>
        <v>0</v>
      </c>
      <c r="M15" s="9">
        <v>86</v>
      </c>
      <c r="N15" s="15">
        <v>0.79</v>
      </c>
    </row>
    <row r="16" spans="1:14" s="11" customFormat="1" x14ac:dyDescent="0.2">
      <c r="A16" s="9" t="str">
        <f>'1'!A16</f>
        <v>MERCADOTECNIA ELECTRÓNICA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28</v>
      </c>
      <c r="G16" s="9">
        <v>3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93</v>
      </c>
      <c r="N16" s="15">
        <v>0.57999999999999996</v>
      </c>
    </row>
    <row r="17" spans="1:14" s="11" customFormat="1" x14ac:dyDescent="0.2">
      <c r="A17" s="9" t="str">
        <f>'1'!A17</f>
        <v>TALLER DE INVESTIGACIÓN I</v>
      </c>
      <c r="B17" s="9" t="s">
        <v>45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20</v>
      </c>
      <c r="G17" s="9">
        <v>2</v>
      </c>
      <c r="H17" s="10">
        <f>(F17+G17)/E17</f>
        <v>0.91666666666666663</v>
      </c>
      <c r="I17" s="9">
        <f t="shared" si="0"/>
        <v>2</v>
      </c>
      <c r="J17" s="10">
        <f t="shared" si="1"/>
        <v>8.3333333333333329E-2</v>
      </c>
      <c r="K17" s="9">
        <v>0</v>
      </c>
      <c r="L17" s="10">
        <f t="shared" si="2"/>
        <v>0</v>
      </c>
      <c r="M17" s="9">
        <v>85</v>
      </c>
      <c r="N17" s="15">
        <v>0.79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71</v>
      </c>
      <c r="G28" s="17">
        <f>SUM(G14:G27)</f>
        <v>12</v>
      </c>
      <c r="H28" s="18">
        <f>SUM(F28:G28)/E28</f>
        <v>0.96511627906976749</v>
      </c>
      <c r="I28" s="17">
        <f t="shared" si="0"/>
        <v>3</v>
      </c>
      <c r="J28" s="18">
        <f t="shared" si="1"/>
        <v>3.4883720930232558E-2</v>
      </c>
      <c r="K28" s="17">
        <f>SUM(K14:K27)</f>
        <v>0</v>
      </c>
      <c r="L28" s="18">
        <f t="shared" si="2"/>
        <v>0</v>
      </c>
      <c r="M28" s="17">
        <f>AVERAGE(M14:M27)</f>
        <v>89.75</v>
      </c>
      <c r="N28" s="19">
        <f>AVERAGE(N14:N27)</f>
        <v>0.67249999999999999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2023-01-18T21:10:32Z</dcterms:modified>
  <cp:category/>
  <cp:contentStatus/>
</cp:coreProperties>
</file>