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bookViews>
    <workbookView xWindow="-120" yWindow="-120" windowWidth="24240" windowHeight="131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25" l="1"/>
  <c r="E6" i="25"/>
  <c r="H15" i="25"/>
  <c r="H16" i="25"/>
  <c r="H17" i="25"/>
  <c r="H18" i="25"/>
  <c r="H19" i="25"/>
  <c r="H14" i="25"/>
  <c r="G41" i="24" l="1"/>
  <c r="I21" i="24" l="1"/>
  <c r="L21" i="24"/>
  <c r="L19" i="24"/>
  <c r="D19" i="24"/>
  <c r="A19" i="24"/>
  <c r="I17" i="24"/>
  <c r="L17" i="24"/>
  <c r="A15" i="24"/>
  <c r="E6" i="24"/>
  <c r="I19" i="24" l="1"/>
  <c r="I25" i="24"/>
  <c r="L25" i="24"/>
  <c r="L15" i="24"/>
  <c r="I15" i="24"/>
  <c r="G39" i="23"/>
  <c r="E6" i="23"/>
  <c r="I19" i="23"/>
  <c r="L19" i="23"/>
  <c r="I17" i="23"/>
  <c r="L17" i="23"/>
  <c r="G37" i="22" l="1"/>
  <c r="D15" i="22"/>
  <c r="E15" i="22"/>
  <c r="L15" i="22"/>
  <c r="C15" i="22"/>
  <c r="A15" i="22"/>
  <c r="I15" i="22" l="1"/>
  <c r="N27" i="25"/>
  <c r="M27" i="25"/>
  <c r="K27" i="25"/>
  <c r="G27" i="25"/>
  <c r="F27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I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I14" i="22"/>
  <c r="B37" i="10"/>
  <c r="N28" i="10"/>
  <c r="M28" i="10"/>
  <c r="K28" i="10"/>
  <c r="G28" i="10"/>
  <c r="F28" i="10"/>
  <c r="E28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9" i="22" l="1"/>
  <c r="L14" i="25"/>
  <c r="L15" i="25"/>
  <c r="L16" i="25"/>
  <c r="L17" i="25"/>
  <c r="L18" i="25"/>
  <c r="L19" i="25"/>
  <c r="E27" i="25"/>
  <c r="L14" i="24"/>
  <c r="L16" i="24"/>
  <c r="L18" i="24"/>
  <c r="L20" i="24"/>
  <c r="L22" i="24"/>
  <c r="L23" i="24"/>
  <c r="L24" i="24"/>
  <c r="E32" i="24"/>
  <c r="L14" i="23"/>
  <c r="L15" i="23"/>
  <c r="L16" i="23"/>
  <c r="L18" i="23"/>
  <c r="L20" i="23"/>
  <c r="L21" i="23"/>
  <c r="L22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<sst xmlns="http://schemas.openxmlformats.org/spreadsheetml/2006/main" count="238" uniqueCount="54">
  <si>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</si>
  <si>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</si>
  <si>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</si>
  <si>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</si>
  <si>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</si>
  <si>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</si>
  <si>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</si>
  <si>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</si>
  <si>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</si>
  <si>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</si>
  <si>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</si>
  <si>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</si>
  <si>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</si>
  <si>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</si>
  <si>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</si>
  <si>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</si>
  <si>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</si>
  <si>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</si>
  <si>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</si>
  <si>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</si>
  <si>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</si>
  <si>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</si>
  <si>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</si>
  <si>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</si>
  <si>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</si>
  <si>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</si>
  <si>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</si>
  <si>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</si>
  <si>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</si>
  <si>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</si>
  <si>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</si>
  <si>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</si>
  <si>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</si>
  <si>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</si>
  <si>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</si>
  <si>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</si>
  <si>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</si>
  <si>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</si>
  <si>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</si>
  <si>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</si>
  <si>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</si>
  <si>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</si>
  <si>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</si>
  <si>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</si>
  <si>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</si>
  <si>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</si>
  <si>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</si>
  <si>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</si>
  <si>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</si>
  <si>
    <t>S/E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</si>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</sst>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91" zoomScaleNormal="91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">
      <c r="A10" s="4" t="s">
        <v>8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0"/>
        <v>20</v>
      </c>
      <c r="J28" s="18">
        <f t="shared" ref="J28" si="2">I28/E28</f>
        <v>0.1360544217687075</v>
      </c>
      <c r="K28" s="17">
        <f>SUM(K14:K27)</f>
        <v>0</v>
      </c>
      <c r="L28" s="18">
        <f t="shared" si="1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EUGENIO CHÁVEZ ORTIZ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118" zoomScaleNormal="118" zoomScaleSheetLayoutView="100" workbookViewId="0">
      <selection activeCell="G37" sqref="G37: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EUGENIO CHÁVEZ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54</v>
      </c>
      <c r="N14" s="15">
        <v>0.63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12</v>
      </c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9">
        <v>38</v>
      </c>
      <c r="N15" s="15">
        <v>0.52</v>
      </c>
    </row>
    <row r="16" spans="1:14" s="11" customFormat="1" x14ac:dyDescent="0.2">
      <c r="A16" s="21" t="str">
        <f>'1'!A16</f>
        <v>MACROECONOMIA</v>
      </c>
      <c r="B16" s="9" t="s">
        <v>32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8</v>
      </c>
      <c r="G16" s="9"/>
      <c r="H16" s="10"/>
      <c r="I16" s="9">
        <f t="shared" si="0"/>
        <v>26</v>
      </c>
      <c r="J16" s="10"/>
      <c r="K16" s="9">
        <v>0</v>
      </c>
      <c r="L16" s="10">
        <f t="shared" si="1"/>
        <v>0</v>
      </c>
      <c r="M16" s="9">
        <v>17</v>
      </c>
      <c r="N16" s="15">
        <v>0.24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505B</v>
      </c>
      <c r="D17" s="9" t="str">
        <f>'1'!D17</f>
        <v>DLA</v>
      </c>
      <c r="E17" s="9">
        <f>'1'!E17</f>
        <v>9</v>
      </c>
      <c r="F17" s="9">
        <v>5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40</v>
      </c>
      <c r="N17" s="15">
        <v>0.56000000000000005</v>
      </c>
    </row>
    <row r="18" spans="1:14" s="11" customFormat="1" x14ac:dyDescent="0.2">
      <c r="A18" s="21" t="str">
        <f>'1'!A18</f>
        <v>ECONOMIA AMBIENTAL</v>
      </c>
      <c r="B18" s="9" t="s">
        <v>49</v>
      </c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/>
      <c r="I18" s="9">
        <f t="shared" si="0"/>
        <v>30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21" t="s">
        <v>47</v>
      </c>
      <c r="B19" s="9" t="s">
        <v>32</v>
      </c>
      <c r="C19" s="9" t="s">
        <v>48</v>
      </c>
      <c r="D19" s="9" t="s">
        <v>31</v>
      </c>
      <c r="E19" s="9">
        <v>5</v>
      </c>
      <c r="F19" s="9">
        <v>4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57</v>
      </c>
      <c r="N19" s="15">
        <v>0.8</v>
      </c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39</v>
      </c>
      <c r="G28" s="17">
        <f>SUM(G14:G27)</f>
        <v>0</v>
      </c>
      <c r="H28" s="18">
        <f>SUM(F28:G28)/E28</f>
        <v>0.33333333333333331</v>
      </c>
      <c r="I28" s="17">
        <f t="shared" si="0"/>
        <v>78</v>
      </c>
      <c r="J28" s="18">
        <f t="shared" ref="J28" si="4">I28/E28</f>
        <v>0.66666666666666663</v>
      </c>
      <c r="K28" s="17">
        <f>SUM(K14:K27)</f>
        <v>0</v>
      </c>
      <c r="L28" s="18">
        <f t="shared" si="1"/>
        <v>0</v>
      </c>
      <c r="M28" s="17">
        <f>AVERAGE(M14:M27)</f>
        <v>41.2</v>
      </c>
      <c r="N28" s="19">
        <f>AVERAGE(N14:N27)</f>
        <v>0.55000000000000004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MCA. EUGENIO CHÁVEZ ORTIZ</v>
      </c>
      <c r="C37" s="40"/>
      <c r="D37" s="40"/>
      <c r="E37" s="13"/>
      <c r="F37" s="13"/>
      <c r="G37" s="41" t="str">
        <f>'1'!G37:J37</f>
        <v>L.C. MANUEL DE JESUS CANO BUSTAMANTE</v>
      </c>
      <c r="H37" s="41"/>
      <c r="I37" s="41"/>
      <c r="J37" s="41"/>
      <c r="K37" s="41"/>
      <c r="L37" s="41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31" zoomScale="118" zoomScaleNormal="118" zoomScaleSheetLayoutView="100" workbookViewId="0">
      <selection activeCell="G39" sqref="G39:J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'2'!E6:H6</f>
        <v>LICENCIATURA EN ADMINISTRACION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EUGENIO CHÁVEZ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ECONOMIA</v>
      </c>
      <c r="B14" s="9" t="s">
        <v>50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13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30" si="1">K14/E14</f>
        <v>0</v>
      </c>
      <c r="M14" s="9">
        <v>69</v>
      </c>
      <c r="N14" s="15">
        <v>0.81</v>
      </c>
    </row>
    <row r="15" spans="1:14" s="11" customFormat="1" x14ac:dyDescent="0.2">
      <c r="A15" s="9" t="str">
        <f>'1'!A15</f>
        <v>ECONOMIA</v>
      </c>
      <c r="B15" s="9" t="s">
        <v>50</v>
      </c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19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62</v>
      </c>
      <c r="N15" s="15">
        <v>0.83</v>
      </c>
    </row>
    <row r="16" spans="1:14" s="11" customFormat="1" x14ac:dyDescent="0.2">
      <c r="A16" s="9" t="str">
        <f>'1'!A16</f>
        <v>MACROECONOMIA</v>
      </c>
      <c r="B16" s="9" t="s">
        <v>50</v>
      </c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29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68</v>
      </c>
      <c r="N16" s="15">
        <v>0.85</v>
      </c>
    </row>
    <row r="17" spans="1:14" s="11" customFormat="1" x14ac:dyDescent="0.2">
      <c r="A17" s="9" t="s">
        <v>42</v>
      </c>
      <c r="B17" s="9" t="s">
        <v>51</v>
      </c>
      <c r="C17" s="9" t="s">
        <v>36</v>
      </c>
      <c r="D17" s="9" t="s">
        <v>31</v>
      </c>
      <c r="E17" s="9">
        <v>34</v>
      </c>
      <c r="F17" s="9">
        <v>30</v>
      </c>
      <c r="G17" s="9"/>
      <c r="H17" s="10"/>
      <c r="I17" s="9">
        <f t="shared" ref="I17" si="2">(E17-SUM(F17:G17))-K17</f>
        <v>4</v>
      </c>
      <c r="J17" s="10"/>
      <c r="K17" s="9">
        <v>0</v>
      </c>
      <c r="L17" s="10">
        <f t="shared" ref="L17" si="3">K17/E17</f>
        <v>0</v>
      </c>
      <c r="M17" s="9">
        <v>72</v>
      </c>
      <c r="N17" s="15">
        <v>0.79</v>
      </c>
    </row>
    <row r="18" spans="1:14" s="11" customFormat="1" x14ac:dyDescent="0.2">
      <c r="A18" s="9" t="str">
        <f>'1'!A17</f>
        <v>MACROECONOMIA</v>
      </c>
      <c r="B18" s="9" t="s">
        <v>50</v>
      </c>
      <c r="C18" s="9" t="str">
        <f>'1'!C17</f>
        <v>505B</v>
      </c>
      <c r="D18" s="9" t="str">
        <f>'1'!D17</f>
        <v>DLA</v>
      </c>
      <c r="E18" s="9">
        <f>'1'!E17</f>
        <v>9</v>
      </c>
      <c r="F18" s="9">
        <v>8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68</v>
      </c>
      <c r="N18" s="15">
        <v>0.89</v>
      </c>
    </row>
    <row r="19" spans="1:14" s="11" customFormat="1" x14ac:dyDescent="0.2">
      <c r="A19" s="9" t="s">
        <v>42</v>
      </c>
      <c r="B19" s="9" t="s">
        <v>51</v>
      </c>
      <c r="C19" s="9" t="s">
        <v>43</v>
      </c>
      <c r="D19" s="9" t="s">
        <v>31</v>
      </c>
      <c r="E19" s="9">
        <v>9</v>
      </c>
      <c r="F19" s="9">
        <v>8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72</v>
      </c>
      <c r="N19" s="15">
        <v>0.67</v>
      </c>
    </row>
    <row r="20" spans="1:14" s="11" customFormat="1" x14ac:dyDescent="0.2">
      <c r="A20" s="9" t="str">
        <f>'1'!A18</f>
        <v>ECONOMIA AMBIENTAL</v>
      </c>
      <c r="B20" s="9" t="s">
        <v>50</v>
      </c>
      <c r="C20" s="9" t="str">
        <f>'1'!C18</f>
        <v>306A</v>
      </c>
      <c r="D20" s="9" t="str">
        <f>'1'!D18</f>
        <v>IA</v>
      </c>
      <c r="E20" s="9">
        <f>'1'!E18</f>
        <v>30</v>
      </c>
      <c r="F20" s="9">
        <v>24</v>
      </c>
      <c r="G20" s="9"/>
      <c r="H20" s="10"/>
      <c r="I20" s="9">
        <f t="shared" si="0"/>
        <v>6</v>
      </c>
      <c r="J20" s="10"/>
      <c r="K20" s="9">
        <v>0</v>
      </c>
      <c r="L20" s="10">
        <f t="shared" si="1"/>
        <v>0</v>
      </c>
      <c r="M20" s="9">
        <v>66</v>
      </c>
      <c r="N20" s="15">
        <v>0.8</v>
      </c>
    </row>
    <row r="21" spans="1:14" s="11" customFormat="1" x14ac:dyDescent="0.2">
      <c r="A21" s="9" t="str">
        <f>'1'!A19</f>
        <v>ECONOMIA AMBIENTAL</v>
      </c>
      <c r="B21" s="9" t="s">
        <v>51</v>
      </c>
      <c r="C21" s="9" t="str">
        <f>'1'!C19</f>
        <v>306A</v>
      </c>
      <c r="D21" s="9" t="str">
        <f>'1'!D19</f>
        <v>IA</v>
      </c>
      <c r="E21" s="9">
        <f>'1'!E19</f>
        <v>30</v>
      </c>
      <c r="F21" s="9">
        <v>24</v>
      </c>
      <c r="G21" s="9"/>
      <c r="H21" s="10"/>
      <c r="I21" s="9">
        <f t="shared" si="0"/>
        <v>6</v>
      </c>
      <c r="J21" s="10"/>
      <c r="K21" s="9">
        <v>0</v>
      </c>
      <c r="L21" s="10">
        <f t="shared" si="1"/>
        <v>0</v>
      </c>
      <c r="M21" s="9">
        <v>66</v>
      </c>
      <c r="N21" s="15">
        <v>0.8</v>
      </c>
    </row>
    <row r="22" spans="1:14" s="11" customFormat="1" x14ac:dyDescent="0.2">
      <c r="A22" s="9" t="str">
        <f>'1'!A20</f>
        <v>ECONOMIA EMPRESARIAL</v>
      </c>
      <c r="B22" s="9" t="s">
        <v>50</v>
      </c>
      <c r="C22" s="9" t="str">
        <f>'1'!C20</f>
        <v>405A</v>
      </c>
      <c r="D22" s="9" t="str">
        <f>'1'!D20</f>
        <v>DLA</v>
      </c>
      <c r="E22" s="9">
        <f>'1'!E20</f>
        <v>5</v>
      </c>
      <c r="F22" s="9">
        <v>4</v>
      </c>
      <c r="G22" s="9"/>
      <c r="H22" s="10"/>
      <c r="I22" s="9">
        <f t="shared" si="0"/>
        <v>1</v>
      </c>
      <c r="J22" s="10"/>
      <c r="K22" s="9">
        <v>0</v>
      </c>
      <c r="L22" s="10">
        <f t="shared" si="1"/>
        <v>0</v>
      </c>
      <c r="M22" s="9">
        <v>57</v>
      </c>
      <c r="N22" s="15">
        <v>0.8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190</v>
      </c>
      <c r="F30" s="17">
        <f>SUM(F14:F29)</f>
        <v>159</v>
      </c>
      <c r="G30" s="17">
        <f>SUM(G14:G29)</f>
        <v>0</v>
      </c>
      <c r="H30" s="18">
        <f>SUM(F30:G30)/E30</f>
        <v>0.83684210526315794</v>
      </c>
      <c r="I30" s="17">
        <f t="shared" si="0"/>
        <v>31</v>
      </c>
      <c r="J30" s="18">
        <f t="shared" ref="J30" si="6">I30/E30</f>
        <v>0.16315789473684211</v>
      </c>
      <c r="K30" s="17">
        <f>SUM(K14:K29)</f>
        <v>0</v>
      </c>
      <c r="L30" s="18">
        <f t="shared" si="1"/>
        <v>0</v>
      </c>
      <c r="M30" s="17">
        <f>AVERAGE(M14:M29)</f>
        <v>66.666666666666671</v>
      </c>
      <c r="N30" s="19">
        <f>AVERAGE(N14:N29)</f>
        <v>0.80444444444444441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MCA. EUGENIO CHÁVEZ ORTIZ</v>
      </c>
      <c r="C39" s="40"/>
      <c r="D39" s="40"/>
      <c r="E39" s="13"/>
      <c r="F39" s="13"/>
      <c r="G39" s="40" t="str">
        <f>'2'!G37:L37</f>
        <v>L.C. MANUEL DE JESUS CANO BUSTAMANTE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8" zoomScaleNormal="10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'3'!E6:H6</f>
        <v>LICENCIATURA EN ADMINISTRACION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EUGENIO CHÁVEZ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ECONOMIA</v>
      </c>
      <c r="B14" s="9" t="s">
        <v>51</v>
      </c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13</v>
      </c>
      <c r="G14" s="9"/>
      <c r="H14" s="10"/>
      <c r="I14" s="9">
        <f t="shared" ref="I14:I32" si="0">(E14-SUM(F14:G14))-K14</f>
        <v>3</v>
      </c>
      <c r="J14" s="10"/>
      <c r="K14" s="9">
        <v>0</v>
      </c>
      <c r="L14" s="10">
        <f t="shared" ref="L14:L32" si="1">K14/E14</f>
        <v>0</v>
      </c>
      <c r="M14" s="9">
        <v>72</v>
      </c>
      <c r="N14" s="15">
        <v>0.75</v>
      </c>
    </row>
    <row r="15" spans="1:14" s="11" customFormat="1" x14ac:dyDescent="0.2">
      <c r="A15" s="9" t="str">
        <f>'1'!A15</f>
        <v>ECONOMIA</v>
      </c>
      <c r="B15" s="9" t="s">
        <v>52</v>
      </c>
      <c r="C15" s="9" t="s">
        <v>40</v>
      </c>
      <c r="D15" s="9" t="s">
        <v>32</v>
      </c>
      <c r="E15" s="9">
        <v>16</v>
      </c>
      <c r="F15" s="9">
        <v>13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72</v>
      </c>
      <c r="N15" s="15">
        <v>0.75</v>
      </c>
    </row>
    <row r="16" spans="1:14" s="11" customFormat="1" x14ac:dyDescent="0.2">
      <c r="A16" s="9" t="str">
        <f>'1'!A15</f>
        <v>ECONOMIA</v>
      </c>
      <c r="B16" s="9" t="s">
        <v>51</v>
      </c>
      <c r="C16" s="9" t="str">
        <f>'1'!C15</f>
        <v>301C</v>
      </c>
      <c r="D16" s="9" t="str">
        <f>'1'!D15</f>
        <v>II</v>
      </c>
      <c r="E16" s="9">
        <f>'1'!E15</f>
        <v>23</v>
      </c>
      <c r="F16" s="9">
        <v>16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53</v>
      </c>
      <c r="N16" s="15">
        <v>0.7</v>
      </c>
    </row>
    <row r="17" spans="1:14" s="11" customFormat="1" x14ac:dyDescent="0.2">
      <c r="A17" s="9" t="s">
        <v>39</v>
      </c>
      <c r="B17" s="9" t="s">
        <v>52</v>
      </c>
      <c r="C17" s="9" t="s">
        <v>41</v>
      </c>
      <c r="D17" s="9" t="s">
        <v>32</v>
      </c>
      <c r="E17" s="9">
        <v>23</v>
      </c>
      <c r="F17" s="9">
        <v>16</v>
      </c>
      <c r="G17" s="9"/>
      <c r="H17" s="10"/>
      <c r="I17" s="9">
        <f t="shared" ref="I17" si="4">(E17-SUM(F17:G17))-K17</f>
        <v>7</v>
      </c>
      <c r="J17" s="10"/>
      <c r="K17" s="9">
        <v>0</v>
      </c>
      <c r="L17" s="10">
        <f t="shared" ref="L17" si="5">K17/E17</f>
        <v>0</v>
      </c>
      <c r="M17" s="9">
        <v>53</v>
      </c>
      <c r="N17" s="15">
        <v>0.7</v>
      </c>
    </row>
    <row r="18" spans="1:14" s="11" customFormat="1" x14ac:dyDescent="0.2">
      <c r="A18" s="9" t="str">
        <f>'1'!A16</f>
        <v>MACROECONOMIA</v>
      </c>
      <c r="B18" s="9" t="s">
        <v>52</v>
      </c>
      <c r="C18" s="9" t="str">
        <f>'1'!C16</f>
        <v>505A</v>
      </c>
      <c r="D18" s="9" t="str">
        <f>'1'!D16</f>
        <v>DLA</v>
      </c>
      <c r="E18" s="9">
        <f>'1'!E16</f>
        <v>34</v>
      </c>
      <c r="F18" s="9">
        <v>27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64</v>
      </c>
      <c r="N18" s="15">
        <v>0.79</v>
      </c>
    </row>
    <row r="19" spans="1:14" s="11" customFormat="1" x14ac:dyDescent="0.2">
      <c r="A19" s="9" t="str">
        <f>'1'!A17</f>
        <v>MACROECONOMIA</v>
      </c>
      <c r="B19" s="9" t="s">
        <v>53</v>
      </c>
      <c r="C19" s="9" t="s">
        <v>36</v>
      </c>
      <c r="D19" s="9" t="str">
        <f>'1'!D17</f>
        <v>DLA</v>
      </c>
      <c r="E19" s="9">
        <v>34</v>
      </c>
      <c r="F19" s="9">
        <v>27</v>
      </c>
      <c r="G19" s="9"/>
      <c r="H19" s="10"/>
      <c r="I19" s="9">
        <f t="shared" ref="I19" si="6">(E19-SUM(F19:G19))-K19</f>
        <v>7</v>
      </c>
      <c r="J19" s="10"/>
      <c r="K19" s="9">
        <v>0</v>
      </c>
      <c r="L19" s="10">
        <f t="shared" ref="L19" si="7">K19/E19</f>
        <v>0</v>
      </c>
      <c r="M19" s="9">
        <v>64</v>
      </c>
      <c r="N19" s="15">
        <v>0.79</v>
      </c>
    </row>
    <row r="20" spans="1:14" s="11" customFormat="1" x14ac:dyDescent="0.2">
      <c r="A20" s="9" t="str">
        <f>'1'!A17</f>
        <v>MACROECONOMIA</v>
      </c>
      <c r="B20" s="9" t="s">
        <v>52</v>
      </c>
      <c r="C20" s="9" t="str">
        <f>'1'!C17</f>
        <v>505B</v>
      </c>
      <c r="D20" s="9" t="str">
        <f>'1'!D17</f>
        <v>DLA</v>
      </c>
      <c r="E20" s="9">
        <f>'1'!E17</f>
        <v>9</v>
      </c>
      <c r="F20" s="9">
        <v>7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63</v>
      </c>
      <c r="N20" s="15">
        <v>0.78</v>
      </c>
    </row>
    <row r="21" spans="1:14" s="11" customFormat="1" x14ac:dyDescent="0.2">
      <c r="A21" s="9" t="s">
        <v>42</v>
      </c>
      <c r="B21" s="9" t="s">
        <v>53</v>
      </c>
      <c r="C21" s="9" t="s">
        <v>43</v>
      </c>
      <c r="D21" s="9" t="s">
        <v>31</v>
      </c>
      <c r="E21" s="9">
        <v>9</v>
      </c>
      <c r="F21" s="9">
        <v>7</v>
      </c>
      <c r="G21" s="9"/>
      <c r="H21" s="10"/>
      <c r="I21" s="9">
        <f t="shared" ref="I21" si="8">(E21-SUM(F21:G21))-K21</f>
        <v>2</v>
      </c>
      <c r="J21" s="10"/>
      <c r="K21" s="9">
        <v>0</v>
      </c>
      <c r="L21" s="10">
        <f t="shared" ref="L21" si="9">K21/E21</f>
        <v>0</v>
      </c>
      <c r="M21" s="9">
        <v>63</v>
      </c>
      <c r="N21" s="15">
        <v>0.78</v>
      </c>
    </row>
    <row r="22" spans="1:14" s="11" customFormat="1" x14ac:dyDescent="0.2">
      <c r="A22" s="9" t="str">
        <f>'1'!A18</f>
        <v>ECONOMIA AMBIENTAL</v>
      </c>
      <c r="B22" s="9" t="s">
        <v>52</v>
      </c>
      <c r="C22" s="9" t="str">
        <f>'1'!C18</f>
        <v>306A</v>
      </c>
      <c r="D22" s="9" t="str">
        <f>'1'!D18</f>
        <v>IA</v>
      </c>
      <c r="E22" s="9">
        <f>'1'!E18</f>
        <v>30</v>
      </c>
      <c r="F22" s="9">
        <v>22</v>
      </c>
      <c r="G22" s="9"/>
      <c r="H22" s="10"/>
      <c r="I22" s="9">
        <f t="shared" si="0"/>
        <v>8</v>
      </c>
      <c r="J22" s="10"/>
      <c r="K22" s="9">
        <v>0</v>
      </c>
      <c r="L22" s="10">
        <f t="shared" si="1"/>
        <v>0</v>
      </c>
      <c r="M22" s="9">
        <v>62</v>
      </c>
      <c r="N22" s="15">
        <v>0.73</v>
      </c>
    </row>
    <row r="23" spans="1:14" s="11" customFormat="1" x14ac:dyDescent="0.2">
      <c r="A23" s="9" t="str">
        <f>'1'!A19</f>
        <v>ECONOMIA AMBIENTAL</v>
      </c>
      <c r="B23" s="9" t="s">
        <v>53</v>
      </c>
      <c r="C23" s="9" t="str">
        <f>'1'!C19</f>
        <v>306A</v>
      </c>
      <c r="D23" s="9" t="str">
        <f>'1'!D19</f>
        <v>IA</v>
      </c>
      <c r="E23" s="9">
        <f>'1'!E19</f>
        <v>30</v>
      </c>
      <c r="F23" s="9">
        <v>22</v>
      </c>
      <c r="G23" s="9"/>
      <c r="H23" s="10"/>
      <c r="I23" s="9">
        <f t="shared" si="0"/>
        <v>8</v>
      </c>
      <c r="J23" s="10"/>
      <c r="K23" s="9">
        <v>0</v>
      </c>
      <c r="L23" s="10">
        <f t="shared" si="1"/>
        <v>0</v>
      </c>
      <c r="M23" s="9">
        <v>62</v>
      </c>
      <c r="N23" s="15">
        <v>0.73</v>
      </c>
    </row>
    <row r="24" spans="1:14" s="11" customFormat="1" x14ac:dyDescent="0.2">
      <c r="A24" s="9" t="str">
        <f>'1'!A20</f>
        <v>ECONOMIA EMPRESARIAL</v>
      </c>
      <c r="B24" s="9" t="s">
        <v>51</v>
      </c>
      <c r="C24" s="9" t="str">
        <f>'1'!C20</f>
        <v>405A</v>
      </c>
      <c r="D24" s="9" t="str">
        <f>'1'!D20</f>
        <v>DLA</v>
      </c>
      <c r="E24" s="9">
        <f>'1'!E20</f>
        <v>5</v>
      </c>
      <c r="F24" s="9">
        <v>5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>
        <v>75</v>
      </c>
      <c r="N24" s="15">
        <v>0.6</v>
      </c>
    </row>
    <row r="25" spans="1:14" s="11" customFormat="1" x14ac:dyDescent="0.2">
      <c r="A25" s="9" t="s">
        <v>47</v>
      </c>
      <c r="B25" s="9" t="s">
        <v>52</v>
      </c>
      <c r="C25" s="9" t="s">
        <v>48</v>
      </c>
      <c r="D25" s="9" t="s">
        <v>31</v>
      </c>
      <c r="E25" s="9">
        <v>5</v>
      </c>
      <c r="F25" s="9">
        <v>5</v>
      </c>
      <c r="G25" s="9"/>
      <c r="H25" s="10"/>
      <c r="I25" s="9">
        <f t="shared" ref="I25" si="10">(E25-SUM(F25:G25))-K25</f>
        <v>0</v>
      </c>
      <c r="J25" s="10"/>
      <c r="K25" s="9">
        <v>0</v>
      </c>
      <c r="L25" s="10">
        <f t="shared" ref="L25" si="11">K25/E25</f>
        <v>0</v>
      </c>
      <c r="M25" s="9">
        <v>75</v>
      </c>
      <c r="N25" s="15">
        <v>0.6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234</v>
      </c>
      <c r="F32" s="17">
        <f>SUM(F14:F31)</f>
        <v>180</v>
      </c>
      <c r="G32" s="17">
        <f>SUM(G14:G31)</f>
        <v>0</v>
      </c>
      <c r="H32" s="18">
        <f>SUM(F32:G32)/E32</f>
        <v>0.76923076923076927</v>
      </c>
      <c r="I32" s="17">
        <f t="shared" si="0"/>
        <v>54</v>
      </c>
      <c r="J32" s="18">
        <f t="shared" ref="J32" si="12">I32/E32</f>
        <v>0.23076923076923078</v>
      </c>
      <c r="K32" s="17">
        <f>SUM(K14:K31)</f>
        <v>0</v>
      </c>
      <c r="L32" s="18">
        <f t="shared" si="1"/>
        <v>0</v>
      </c>
      <c r="M32" s="17">
        <f>AVERAGE(M14:M31)</f>
        <v>64.833333333333329</v>
      </c>
      <c r="N32" s="19">
        <f>AVERAGE(N14:N31)</f>
        <v>0.72500000000000009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0" t="str">
        <f>B10</f>
        <v>MCA. EUGENIO CHÁVEZ ORTIZ</v>
      </c>
      <c r="C41" s="40"/>
      <c r="D41" s="40"/>
      <c r="E41" s="13"/>
      <c r="F41" s="13"/>
      <c r="G41" s="40" t="str">
        <f>'3'!G39:J39</f>
        <v>L.C. MANUEL DE JESUS CANO BUSTAMANTE</v>
      </c>
      <c r="H41" s="40"/>
      <c r="I41" s="40"/>
      <c r="J41" s="40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8" zoomScale="106" zoomScaleNormal="106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'4'!E6:H6</f>
        <v>LICENCIATURA EN ADMINISTRACION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EUGENIO CHÁVEZ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>
        <v>7</v>
      </c>
      <c r="G14" s="9">
        <v>7</v>
      </c>
      <c r="H14" s="10">
        <f>(F14+G14)/E14</f>
        <v>0.875</v>
      </c>
      <c r="I14" s="9">
        <f t="shared" ref="I14:I27" si="0">(E14-SUM(F14:G14))-K14</f>
        <v>2</v>
      </c>
      <c r="J14" s="10">
        <f t="shared" ref="J14:J27" si="1">I14/E14</f>
        <v>0.125</v>
      </c>
      <c r="K14" s="9">
        <v>0</v>
      </c>
      <c r="L14" s="10">
        <f t="shared" ref="L14:L27" si="2">K14/E14</f>
        <v>0</v>
      </c>
      <c r="M14" s="9">
        <v>75</v>
      </c>
      <c r="N14" s="15">
        <v>0.81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>
        <v>7</v>
      </c>
      <c r="G15" s="9">
        <v>14</v>
      </c>
      <c r="H15" s="10">
        <f t="shared" ref="H15:H19" si="3">(F15+G15)/E15</f>
        <v>0.91304347826086951</v>
      </c>
      <c r="I15" s="9">
        <f t="shared" si="0"/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69</v>
      </c>
      <c r="N15" s="15">
        <v>0.91</v>
      </c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>
        <v>6</v>
      </c>
      <c r="G16" s="9">
        <v>24</v>
      </c>
      <c r="H16" s="10">
        <f t="shared" si="3"/>
        <v>0.88235294117647056</v>
      </c>
      <c r="I16" s="9">
        <f t="shared" si="0"/>
        <v>4</v>
      </c>
      <c r="J16" s="10">
        <f t="shared" si="1"/>
        <v>0.11764705882352941</v>
      </c>
      <c r="K16" s="9">
        <v>0</v>
      </c>
      <c r="L16" s="10">
        <f t="shared" si="2"/>
        <v>0</v>
      </c>
      <c r="M16" s="9">
        <v>70</v>
      </c>
      <c r="N16" s="15">
        <v>0.88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>
        <v>4</v>
      </c>
      <c r="G17" s="9">
        <v>4</v>
      </c>
      <c r="H17" s="10">
        <f t="shared" si="3"/>
        <v>0.88888888888888884</v>
      </c>
      <c r="I17" s="9">
        <f t="shared" si="0"/>
        <v>1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69</v>
      </c>
      <c r="N17" s="15">
        <v>0.89</v>
      </c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>
        <v>22</v>
      </c>
      <c r="G18" s="9">
        <v>4</v>
      </c>
      <c r="H18" s="10">
        <f t="shared" si="3"/>
        <v>0.8666666666666667</v>
      </c>
      <c r="I18" s="9">
        <f t="shared" si="0"/>
        <v>4</v>
      </c>
      <c r="J18" s="10">
        <f t="shared" si="1"/>
        <v>0.13333333333333333</v>
      </c>
      <c r="K18" s="9">
        <v>0</v>
      </c>
      <c r="L18" s="10">
        <f t="shared" si="2"/>
        <v>0</v>
      </c>
      <c r="M18" s="9">
        <v>72</v>
      </c>
      <c r="N18" s="15">
        <v>0.83</v>
      </c>
    </row>
    <row r="19" spans="1:14" s="11" customFormat="1" x14ac:dyDescent="0.2">
      <c r="A19" s="9" t="str">
        <f>'1'!A20</f>
        <v>ECONOMIA EMPRESARIAL</v>
      </c>
      <c r="B19" s="9"/>
      <c r="C19" s="9" t="str">
        <f>'1'!C20</f>
        <v>405A</v>
      </c>
      <c r="D19" s="9" t="str">
        <f>'1'!D20</f>
        <v>DLA</v>
      </c>
      <c r="E19" s="9">
        <f>'1'!E20</f>
        <v>5</v>
      </c>
      <c r="F19" s="9">
        <v>3</v>
      </c>
      <c r="G19" s="9">
        <v>2</v>
      </c>
      <c r="H19" s="10">
        <f t="shared" si="3"/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75</v>
      </c>
      <c r="N19" s="15">
        <v>0.4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117</v>
      </c>
      <c r="F27" s="17">
        <f>SUM(F14:F26)</f>
        <v>49</v>
      </c>
      <c r="G27" s="17">
        <f>SUM(G14:G26)</f>
        <v>55</v>
      </c>
      <c r="H27" s="18">
        <f>SUM(F27:G27)/E27</f>
        <v>0.88888888888888884</v>
      </c>
      <c r="I27" s="17">
        <f t="shared" si="0"/>
        <v>13</v>
      </c>
      <c r="J27" s="18">
        <f t="shared" si="1"/>
        <v>0.1111111111111111</v>
      </c>
      <c r="K27" s="17">
        <f>SUM(K14:K26)</f>
        <v>0</v>
      </c>
      <c r="L27" s="18">
        <f t="shared" si="2"/>
        <v>0</v>
      </c>
      <c r="M27" s="42">
        <f>AVERAGE(M14:M26)</f>
        <v>71.666666666666671</v>
      </c>
      <c r="N27" s="19">
        <f>AVERAGE(N14:N26)</f>
        <v>0.78666666666666674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MCA. EUGENIO CHÁVEZ ORTIZ</v>
      </c>
      <c r="C36" s="40"/>
      <c r="D36" s="40"/>
      <c r="E36" s="13"/>
      <c r="F36" s="13"/>
      <c r="G36" s="40" t="str">
        <f>'4'!G41:J41</f>
        <v>L.C. MANUEL DE JESUS CANO BUSTAMANTE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2023-01-17T00:10:03Z</dcterms:modified>
  <cp:category/>
  <cp:contentStatus/>
</cp:coreProperties>
</file>