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IIND\2022\2022-2\ESCOLARIZDO\"/>
    </mc:Choice>
  </mc:AlternateContent>
  <xr:revisionPtr revIDLastSave="0" documentId="13_ncr:1_{AC4DC449-B5BE-43F2-8541-38AFB3E2F7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2" l="1"/>
  <c r="I15" i="22" s="1"/>
  <c r="J15" i="22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B28" i="10"/>
  <c r="N19" i="10"/>
  <c r="M19" i="10"/>
  <c r="K19" i="10"/>
  <c r="G19" i="10"/>
  <c r="F19" i="10"/>
  <c r="E19" i="10"/>
  <c r="L18" i="10"/>
  <c r="L17" i="10"/>
  <c r="L16" i="10"/>
  <c r="L15" i="10"/>
  <c r="L14" i="10"/>
  <c r="I14" i="10"/>
  <c r="J14" i="10" s="1"/>
  <c r="H14" i="10"/>
  <c r="L15" i="22" l="1"/>
  <c r="H16" i="22"/>
  <c r="H21" i="22"/>
  <c r="I23" i="22"/>
  <c r="J23" i="22" s="1"/>
  <c r="L24" i="22"/>
  <c r="I17" i="22"/>
  <c r="J17" i="22" s="1"/>
  <c r="L19" i="22"/>
  <c r="H27" i="22"/>
  <c r="H17" i="22"/>
  <c r="I19" i="22"/>
  <c r="J19" i="22" s="1"/>
  <c r="L20" i="22"/>
  <c r="H23" i="22"/>
  <c r="I24" i="22"/>
  <c r="J24" i="22" s="1"/>
  <c r="L25" i="22"/>
  <c r="I16" i="22"/>
  <c r="J16" i="22" s="1"/>
  <c r="H20" i="22"/>
  <c r="I21" i="22"/>
  <c r="J21" i="22" s="1"/>
  <c r="H25" i="22"/>
  <c r="I27" i="22"/>
  <c r="J27" i="22" s="1"/>
  <c r="I14" i="22"/>
  <c r="J14" i="22" s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19" i="10"/>
  <c r="J19" i="10" s="1"/>
  <c r="H19" i="10"/>
  <c r="L1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<sst xmlns="http://schemas.openxmlformats.org/spreadsheetml/2006/main" count="200" uniqueCount="44">
  <si>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</si>
  <si>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</si>
  <si>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</si>
  <si>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</si>
  <si>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</si>
  <si>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</si>
  <si>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</si>
  <si>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</si>
  <si>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</si>
  <si>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</si>
  <si>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</si>
  <si>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</si>
  <si>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</si>
  <si>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</si>
  <si>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</si>
  <si>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</si>
  <si>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</si>
  <si>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</si>
  <si>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</si>
  <si>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</si>
  <si>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</si>
  <si>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</si>
  <si>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</si>
  <si>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</si>
  <si>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</si>
  <si>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</si>
  <si>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</si>
  <si>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</si>
  <si>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</si>
  <si>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</si>
  <si>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</si>
  <si>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</si>
  <si>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MC. CARLOS MARTINEZ GALAN</t>
  </si>
  <si>
    <t>DIBUJO INDUSTRIAL</t>
  </si>
  <si>
    <t>INGENIERIA INDUSTRIAL</t>
  </si>
  <si>
    <t>Sept 2022 - Ene 2023</t>
  </si>
  <si>
    <t>101A</t>
  </si>
  <si>
    <t>101B</t>
  </si>
  <si>
    <t>INVESTIGACION DE OPERACIONES I</t>
  </si>
  <si>
    <t>401A</t>
  </si>
  <si>
    <t>INVESTIGACION DE OPERACIONES II</t>
  </si>
  <si>
    <t>501A</t>
  </si>
  <si>
    <t>501B</t>
  </si>
  <si>
    <t>ME. MARTA GABRIELA LIMON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</si>
</sst>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225137</xdr:colOff>
      <xdr:row>23</xdr:row>
      <xdr:rowOff>155863</xdr:rowOff>
    </xdr:from>
    <xdr:to>
      <xdr:col>3</xdr:col>
      <xdr:colOff>788616</xdr:colOff>
      <xdr:row>24</xdr:row>
      <xdr:rowOff>770658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B97EFF-518B-E5FD-59C9-22401EE99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8614" y="6719454"/>
          <a:ext cx="935820" cy="779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4" zoomScale="110" zoomScaleNormal="110" zoomScaleSheetLayoutView="100" workbookViewId="0">
      <selection activeCell="K4" sqref="K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35</v>
      </c>
      <c r="M8" s="28"/>
      <c r="N8" s="28"/>
    </row>
    <row r="10" spans="1:14" x14ac:dyDescent="0.2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38</v>
      </c>
      <c r="B14" s="9" t="s">
        <v>21</v>
      </c>
      <c r="C14" s="9" t="s">
        <v>39</v>
      </c>
      <c r="D14" s="9" t="s">
        <v>34</v>
      </c>
      <c r="E14" s="9">
        <v>7</v>
      </c>
      <c r="F14" s="9">
        <v>3</v>
      </c>
      <c r="G14" s="9"/>
      <c r="H14" s="10">
        <f t="shared" ref="H14" si="0">F14/E14</f>
        <v>0.42857142857142855</v>
      </c>
      <c r="I14" s="9">
        <f t="shared" ref="I14:I19" si="1">(E14-SUM(F14:G14))-K14</f>
        <v>3</v>
      </c>
      <c r="J14" s="10">
        <f t="shared" ref="J14:J19" si="2">I14/E14</f>
        <v>0.42857142857142855</v>
      </c>
      <c r="K14" s="9">
        <v>1</v>
      </c>
      <c r="L14" s="10">
        <f t="shared" ref="L14:L19" si="3">K14/E14</f>
        <v>0.14285714285714285</v>
      </c>
      <c r="M14" s="9"/>
      <c r="N14" s="15"/>
    </row>
    <row r="15" spans="1:14" s="11" customFormat="1" ht="25.5" x14ac:dyDescent="0.2">
      <c r="A15" s="8" t="s">
        <v>40</v>
      </c>
      <c r="B15" s="9" t="s">
        <v>25</v>
      </c>
      <c r="C15" s="9" t="s">
        <v>41</v>
      </c>
      <c r="D15" s="9" t="s">
        <v>34</v>
      </c>
      <c r="E15" s="9">
        <v>28</v>
      </c>
      <c r="F15" s="9" t="s">
        <v>25</v>
      </c>
      <c r="G15" s="9"/>
      <c r="H15" s="9" t="s">
        <v>25</v>
      </c>
      <c r="I15" s="9" t="s">
        <v>25</v>
      </c>
      <c r="J15" s="9" t="s">
        <v>25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8" t="s">
        <v>40</v>
      </c>
      <c r="B16" s="9" t="s">
        <v>25</v>
      </c>
      <c r="C16" s="9" t="s">
        <v>42</v>
      </c>
      <c r="D16" s="9" t="s">
        <v>34</v>
      </c>
      <c r="E16" s="9">
        <v>14</v>
      </c>
      <c r="F16" s="9" t="s">
        <v>25</v>
      </c>
      <c r="G16" s="9"/>
      <c r="H16" s="9" t="s">
        <v>25</v>
      </c>
      <c r="I16" s="9" t="s">
        <v>25</v>
      </c>
      <c r="J16" s="9" t="s">
        <v>25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8" t="s">
        <v>33</v>
      </c>
      <c r="B17" s="9" t="s">
        <v>25</v>
      </c>
      <c r="C17" s="9" t="s">
        <v>36</v>
      </c>
      <c r="D17" s="9" t="s">
        <v>34</v>
      </c>
      <c r="E17" s="9">
        <v>32</v>
      </c>
      <c r="F17" s="9" t="s">
        <v>25</v>
      </c>
      <c r="G17" s="9"/>
      <c r="H17" s="9" t="s">
        <v>25</v>
      </c>
      <c r="I17" s="9" t="s">
        <v>25</v>
      </c>
      <c r="J17" s="9" t="s">
        <v>25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8" t="s">
        <v>33</v>
      </c>
      <c r="B18" s="9" t="s">
        <v>25</v>
      </c>
      <c r="C18" s="9" t="s">
        <v>37</v>
      </c>
      <c r="D18" s="9" t="s">
        <v>34</v>
      </c>
      <c r="E18" s="9">
        <v>28</v>
      </c>
      <c r="F18" s="9" t="s">
        <v>25</v>
      </c>
      <c r="G18" s="9"/>
      <c r="H18" s="9" t="s">
        <v>25</v>
      </c>
      <c r="I18" s="9" t="s">
        <v>25</v>
      </c>
      <c r="J18" s="9" t="s">
        <v>25</v>
      </c>
      <c r="K18" s="9"/>
      <c r="L18" s="10">
        <f t="shared" si="3"/>
        <v>0</v>
      </c>
      <c r="M18" s="9"/>
      <c r="N18" s="15"/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109</v>
      </c>
      <c r="F19" s="17">
        <f>SUM(F14:F18)</f>
        <v>3</v>
      </c>
      <c r="G19" s="17">
        <f>SUM(G14:G18)</f>
        <v>0</v>
      </c>
      <c r="H19" s="18">
        <f>SUM(F19:G19)/E19</f>
        <v>2.7522935779816515E-2</v>
      </c>
      <c r="I19" s="17">
        <f t="shared" si="1"/>
        <v>105</v>
      </c>
      <c r="J19" s="18">
        <f t="shared" si="2"/>
        <v>0.96330275229357798</v>
      </c>
      <c r="K19" s="17">
        <f>SUM(K14:K18)</f>
        <v>1</v>
      </c>
      <c r="L19" s="18">
        <f t="shared" si="3"/>
        <v>9.1743119266055051E-3</v>
      </c>
      <c r="M19" s="17" t="e">
        <f>AVERAGE(M14:M18)</f>
        <v>#DIV/0!</v>
      </c>
      <c r="N19" s="19" t="e">
        <f>AVERAGE(N14:N18)</f>
        <v>#DIV/0!</v>
      </c>
    </row>
    <row r="21" spans="1:14" ht="120" customHeight="1" x14ac:dyDescent="0.2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3" spans="1:14" x14ac:dyDescent="0.2">
      <c r="A23" s="12"/>
    </row>
    <row r="24" spans="1:14" x14ac:dyDescent="0.2">
      <c r="B24" s="25" t="s">
        <v>27</v>
      </c>
      <c r="C24" s="25"/>
      <c r="D24" s="25"/>
      <c r="G24" s="26" t="s">
        <v>28</v>
      </c>
      <c r="H24" s="26"/>
      <c r="I24" s="26"/>
      <c r="J24" s="26"/>
    </row>
    <row r="25" spans="1:14" ht="62.25" customHeight="1" x14ac:dyDescent="0.2">
      <c r="B25" s="27"/>
      <c r="C25" s="27"/>
      <c r="D25" s="27"/>
      <c r="G25" s="28"/>
      <c r="H25" s="28"/>
      <c r="I25" s="28"/>
      <c r="J25" s="28"/>
    </row>
    <row r="26" spans="1:14" hidden="1" x14ac:dyDescent="0.2">
      <c r="A26" s="21" t="e">
        <v>#REF!</v>
      </c>
      <c r="B26" s="21"/>
      <c r="C26" s="6"/>
      <c r="E26" s="21"/>
      <c r="F26" s="21"/>
      <c r="G26" s="21"/>
      <c r="H26" s="21"/>
    </row>
    <row r="27" spans="1:14" hidden="1" x14ac:dyDescent="0.2"/>
    <row r="28" spans="1:14" ht="45" customHeight="1" x14ac:dyDescent="0.2">
      <c r="B28" s="22" t="str">
        <f>B10</f>
        <v>MC. CARLOS MARTINEZ GALAN</v>
      </c>
      <c r="C28" s="22"/>
      <c r="D28" s="22"/>
      <c r="E28" s="13"/>
      <c r="F28" s="13"/>
      <c r="G28" s="22" t="s">
        <v>43</v>
      </c>
      <c r="H28" s="22"/>
      <c r="I28" s="22"/>
      <c r="J28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2022 - Ene 2023</v>
      </c>
      <c r="M8" s="28"/>
      <c r="N8" s="28"/>
    </row>
    <row r="10" spans="1:14" x14ac:dyDescent="0.2">
      <c r="A10" s="4" t="s">
        <v>8</v>
      </c>
      <c r="B10" s="28" t="str">
        <f>'1'!B10</f>
        <v>MC. CARLOS MARTINEZ GALAN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INVESTIGACION DE OPERACIONES I</v>
      </c>
      <c r="B14" s="9">
        <v>0</v>
      </c>
      <c r="C14" s="9" t="str">
        <f>'1'!C14</f>
        <v>401A</v>
      </c>
      <c r="D14" s="9" t="str">
        <f>'1'!D14</f>
        <v>INGENIERIA INDUSTRIAL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6</v>
      </c>
      <c r="J14" s="10">
        <f t="shared" ref="J14:J28" si="2">I14/E14</f>
        <v>0.8571428571428571</v>
      </c>
      <c r="K14" s="9">
        <v>1</v>
      </c>
      <c r="L14" s="10">
        <f t="shared" ref="L14:L28" si="3">K14/E14</f>
        <v>0.14285714285714285</v>
      </c>
      <c r="M14" s="9"/>
      <c r="N14" s="15"/>
    </row>
    <row r="15" spans="1:14" s="11" customFormat="1" ht="25.5" x14ac:dyDescent="0.2">
      <c r="A15" s="9" t="str">
        <f>'1'!A15</f>
        <v>INVESTIGACION DE OPERACIONES II</v>
      </c>
      <c r="B15" s="9"/>
      <c r="C15" s="9" t="str">
        <f>'1'!C15</f>
        <v>501A</v>
      </c>
      <c r="D15" s="9" t="str">
        <f>'1'!D15</f>
        <v>INGENIERIA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INVESTIGACION DE OPERACIONES II</v>
      </c>
      <c r="B16" s="9"/>
      <c r="C16" s="9" t="str">
        <f>'1'!C16</f>
        <v>501B</v>
      </c>
      <c r="D16" s="9" t="str">
        <f>'1'!D16</f>
        <v>INGENIERIA INDUSTRIAL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7" s="11" customFormat="1" ht="25.5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INGENIERIA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  <c r="Q17" s="11">
        <v>2</v>
      </c>
    </row>
    <row r="18" spans="1:17" s="11" customFormat="1" ht="25.5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INGENIERIA INDUSTRIAL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7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7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7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7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7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7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7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7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7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1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7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7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MC. CARLOS MARTINEZ GALAN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2022 - Ene 2023</v>
      </c>
      <c r="M8" s="28"/>
      <c r="N8" s="28"/>
    </row>
    <row r="10" spans="1:14" x14ac:dyDescent="0.2">
      <c r="A10" s="4" t="s">
        <v>8</v>
      </c>
      <c r="B10" s="28" t="str">
        <f>'1'!B10</f>
        <v>MC. CARLOS MARTINEZ GALAN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INVESTIGACION DE OPERACIONES I</v>
      </c>
      <c r="B14" s="9">
        <v>0</v>
      </c>
      <c r="C14" s="9" t="str">
        <f>'1'!C14</f>
        <v>401A</v>
      </c>
      <c r="D14" s="9" t="str">
        <f>'1'!D14</f>
        <v>INGENIERIA INDUSTRIAL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INVESTIGACION DE OPERACIONES II</v>
      </c>
      <c r="B15" s="9">
        <v>0</v>
      </c>
      <c r="C15" s="9" t="str">
        <f>'1'!C15</f>
        <v>501A</v>
      </c>
      <c r="D15" s="9" t="str">
        <f>'1'!D15</f>
        <v>INGENIERIA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INVESTIGACION DE OPERACIONES II</v>
      </c>
      <c r="B16" s="9">
        <v>0</v>
      </c>
      <c r="C16" s="9" t="str">
        <f>'1'!C16</f>
        <v>501B</v>
      </c>
      <c r="D16" s="9" t="str">
        <f>'1'!D16</f>
        <v>INGENIERIA INDUSTRIAL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INDUSTRIAL</v>
      </c>
      <c r="B17" s="9">
        <v>0</v>
      </c>
      <c r="C17" s="9" t="str">
        <f>'1'!C17</f>
        <v>101A</v>
      </c>
      <c r="D17" s="9" t="str">
        <f>'1'!D17</f>
        <v>INGENIERIA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INGENIERIA INDUSTRIAL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MC. CARLOS MARTINEZ GALAN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4" zoomScale="85" zoomScaleNormal="85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2022 - Ene 2023</v>
      </c>
      <c r="M8" s="28"/>
      <c r="N8" s="28"/>
    </row>
    <row r="10" spans="1:14" x14ac:dyDescent="0.2">
      <c r="A10" s="4" t="s">
        <v>8</v>
      </c>
      <c r="B10" s="28" t="str">
        <f>'1'!B10</f>
        <v>MC. CARLOS MARTINEZ GALAN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INVESTIGACION DE OPERACIONES I</v>
      </c>
      <c r="B14" s="9">
        <v>0</v>
      </c>
      <c r="C14" s="9" t="str">
        <f>'1'!C14</f>
        <v>401A</v>
      </c>
      <c r="D14" s="9" t="str">
        <f>'1'!D14</f>
        <v>INGENIERIA INDUSTRIAL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INVESTIGACION DE OPERACIONES II</v>
      </c>
      <c r="B15" s="9">
        <v>0</v>
      </c>
      <c r="C15" s="9" t="str">
        <f>'1'!C15</f>
        <v>501A</v>
      </c>
      <c r="D15" s="9" t="str">
        <f>'1'!D15</f>
        <v>INGENIERIA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INVESTIGACION DE OPERACIONES II</v>
      </c>
      <c r="B16" s="9">
        <v>0</v>
      </c>
      <c r="C16" s="9" t="str">
        <f>'1'!C16</f>
        <v>501B</v>
      </c>
      <c r="D16" s="9" t="str">
        <f>'1'!D16</f>
        <v>INGENIERIA INDUSTRIAL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INDUSTRIAL</v>
      </c>
      <c r="B17" s="9">
        <v>0</v>
      </c>
      <c r="C17" s="9" t="str">
        <f>'1'!C17</f>
        <v>101A</v>
      </c>
      <c r="D17" s="9" t="str">
        <f>'1'!D17</f>
        <v>INGENIERIA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DIBUJO INDUSTRIAL</v>
      </c>
      <c r="B18" s="9">
        <v>0</v>
      </c>
      <c r="C18" s="9" t="str">
        <f>'1'!C18</f>
        <v>101B</v>
      </c>
      <c r="D18" s="9" t="str">
        <f>'1'!D18</f>
        <v>INGENIERIA INDUSTRIAL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MC. CARLOS MARTINEZ GALAN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10" zoomScaleNormal="110" zoomScaleSheetLayoutView="100" workbookViewId="0">
      <selection activeCell="G8" sqref="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 2022 - Ene 2023</v>
      </c>
      <c r="M8" s="28"/>
      <c r="N8" s="28"/>
    </row>
    <row r="10" spans="1:14" x14ac:dyDescent="0.2">
      <c r="A10" s="4" t="s">
        <v>8</v>
      </c>
      <c r="B10" s="28" t="str">
        <f>'1'!B10</f>
        <v>MC. CARLOS MARTINEZ GALAN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INVESTIGACION DE OPERACIONES I</v>
      </c>
      <c r="B14" s="9"/>
      <c r="C14" s="9" t="str">
        <f>'1'!C14</f>
        <v>401A</v>
      </c>
      <c r="D14" s="9" t="str">
        <f>'1'!D14</f>
        <v>INGENIERIA INDUSTRIAL</v>
      </c>
      <c r="E14" s="9">
        <f>'1'!E14</f>
        <v>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INVESTIGACION DE OPERACIONES II</v>
      </c>
      <c r="B15" s="9"/>
      <c r="C15" s="9" t="str">
        <f>'1'!C15</f>
        <v>501A</v>
      </c>
      <c r="D15" s="9" t="str">
        <f>'1'!D15</f>
        <v>INGENIERIA INDUSTRIAL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INVESTIGACION DE OPERACIONES II</v>
      </c>
      <c r="B16" s="9"/>
      <c r="C16" s="9" t="str">
        <f>'1'!C16</f>
        <v>501B</v>
      </c>
      <c r="D16" s="9" t="str">
        <f>'1'!D16</f>
        <v>INGENIERIA INDUSTRIAL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DIBUJO INDUSTRIAL</v>
      </c>
      <c r="B17" s="9"/>
      <c r="C17" s="9" t="str">
        <f>'1'!C17</f>
        <v>101A</v>
      </c>
      <c r="D17" s="9" t="str">
        <f>'1'!D17</f>
        <v>INGENIERIA INDUSTRIAL</v>
      </c>
      <c r="E17" s="9">
        <f>'1'!E17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DIBUJO INDUSTRIAL</v>
      </c>
      <c r="B18" s="9"/>
      <c r="C18" s="9" t="str">
        <f>'1'!C18</f>
        <v>101B</v>
      </c>
      <c r="D18" s="9" t="str">
        <f>'1'!D18</f>
        <v>INGENIERIA INDUSTRIAL</v>
      </c>
      <c r="E18" s="9">
        <f>'1'!E18</f>
        <v>28</v>
      </c>
      <c r="F18" s="9"/>
      <c r="G18" s="9"/>
      <c r="H18" s="10">
        <f t="shared" si="0"/>
        <v>0</v>
      </c>
      <c r="I18" s="9">
        <f t="shared" si="1"/>
        <v>28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MC. CARLOS MARTINEZ GALAN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dcterms:created xsi:type="dcterms:W3CDTF">2021-11-22T14:45:25Z</dcterms:created>
  <dcterms:modified xsi:type="dcterms:W3CDTF">2022-10-07T16:18:56Z</dcterms:modified>
  <cp:category/>
  <cp:contentStatus/>
</cp:coreProperties>
</file>