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IIND\2022\2022-2\ESCOLARIZDO\REPORTE PARCIALES\"/>
    </mc:Choice>
  </mc:AlternateContent>
  <xr:revisionPtr revIDLastSave="0" documentId="13_ncr:1_{59BAF255-4ACE-40DA-99AD-EE0FAAD900F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'1'!$A$1:$N$29</definedName>
    <definedName name="_xlnm.Print_Area" localSheetId="1">'2'!$A$1:$N$29</definedName>
    <definedName name="_xlnm.Print_Area" localSheetId="2">'3'!$A$1:$N$30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22" l="1"/>
  <c r="E21" i="23"/>
  <c r="H21" i="23"/>
  <c r="I21" i="23"/>
  <c r="J21" i="23" s="1"/>
  <c r="K21" i="23"/>
  <c r="L21" i="23"/>
  <c r="M21" i="23"/>
  <c r="N21" i="23"/>
  <c r="C19" i="25" l="1"/>
  <c r="C18" i="25"/>
  <c r="C17" i="25"/>
  <c r="C16" i="25"/>
  <c r="C15" i="25"/>
  <c r="E25" i="25"/>
  <c r="L25" i="25" s="1"/>
  <c r="D25" i="25"/>
  <c r="C25" i="25"/>
  <c r="L24" i="25"/>
  <c r="E24" i="25"/>
  <c r="I24" i="25" s="1"/>
  <c r="J24" i="25" s="1"/>
  <c r="D24" i="25"/>
  <c r="C24" i="25"/>
  <c r="L23" i="25"/>
  <c r="E23" i="25"/>
  <c r="I23" i="25" s="1"/>
  <c r="J23" i="25" s="1"/>
  <c r="D23" i="25"/>
  <c r="C23" i="25"/>
  <c r="L22" i="25"/>
  <c r="I22" i="25"/>
  <c r="J22" i="25" s="1"/>
  <c r="E22" i="25"/>
  <c r="H22" i="25" s="1"/>
  <c r="D22" i="25"/>
  <c r="C22" i="25"/>
  <c r="L21" i="25"/>
  <c r="J21" i="25"/>
  <c r="I21" i="25"/>
  <c r="H21" i="25"/>
  <c r="E21" i="25"/>
  <c r="D21" i="25"/>
  <c r="C21" i="25"/>
  <c r="E20" i="25"/>
  <c r="I20" i="25" s="1"/>
  <c r="J20" i="25" s="1"/>
  <c r="D20" i="25"/>
  <c r="C20" i="25"/>
  <c r="H19" i="25"/>
  <c r="E19" i="25"/>
  <c r="I19" i="25" s="1"/>
  <c r="J19" i="25" s="1"/>
  <c r="D19" i="25"/>
  <c r="E18" i="25"/>
  <c r="I18" i="25" s="1"/>
  <c r="J18" i="25" s="1"/>
  <c r="D18" i="25"/>
  <c r="E17" i="25"/>
  <c r="L17" i="25" s="1"/>
  <c r="D17" i="25"/>
  <c r="L16" i="25"/>
  <c r="E16" i="25"/>
  <c r="I16" i="25" s="1"/>
  <c r="J16" i="25" s="1"/>
  <c r="D16" i="25"/>
  <c r="L15" i="25"/>
  <c r="E15" i="25"/>
  <c r="I15" i="25" s="1"/>
  <c r="J15" i="25" s="1"/>
  <c r="D15" i="25"/>
  <c r="L14" i="25"/>
  <c r="I14" i="25"/>
  <c r="J14" i="25" s="1"/>
  <c r="H14" i="25"/>
  <c r="D14" i="25"/>
  <c r="C14" i="25"/>
  <c r="H20" i="25" l="1"/>
  <c r="H18" i="25"/>
  <c r="H17" i="25"/>
  <c r="L20" i="25"/>
  <c r="H25" i="25"/>
  <c r="H16" i="25"/>
  <c r="L19" i="25"/>
  <c r="H24" i="25"/>
  <c r="I25" i="25"/>
  <c r="J25" i="25" s="1"/>
  <c r="H15" i="25"/>
  <c r="L18" i="25"/>
  <c r="H23" i="25"/>
  <c r="I17" i="25"/>
  <c r="J17" i="25" s="1"/>
  <c r="K20" i="10" l="1"/>
  <c r="L18" i="10"/>
  <c r="I18" i="10"/>
  <c r="L17" i="10"/>
  <c r="I17" i="10"/>
  <c r="L16" i="10"/>
  <c r="I16" i="10"/>
  <c r="L15" i="10"/>
  <c r="I15" i="10"/>
  <c r="L14" i="10"/>
  <c r="I14" i="10"/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0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A14" i="22"/>
  <c r="B29" i="22"/>
  <c r="L8" i="22"/>
  <c r="H8" i="22"/>
  <c r="E8" i="22"/>
  <c r="N20" i="22"/>
  <c r="M20" i="22"/>
  <c r="K20" i="22"/>
  <c r="F20" i="22"/>
  <c r="N20" i="10"/>
  <c r="M20" i="10"/>
  <c r="F20" i="10"/>
  <c r="E20" i="10"/>
  <c r="L20" i="10" l="1"/>
  <c r="I20" i="10"/>
  <c r="L15" i="22"/>
  <c r="I17" i="22"/>
  <c r="I14" i="22"/>
  <c r="I16" i="22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H14" i="23"/>
  <c r="H15" i="23"/>
  <c r="H16" i="23"/>
  <c r="H17" i="23"/>
  <c r="H18" i="23"/>
  <c r="I18" i="22"/>
  <c r="L14" i="22"/>
  <c r="E20" i="22"/>
  <c r="I28" i="25" l="1"/>
  <c r="J28" i="25" s="1"/>
  <c r="L28" i="25"/>
  <c r="H28" i="25"/>
  <c r="I28" i="24"/>
  <c r="J28" i="24" s="1"/>
  <c r="L28" i="24"/>
  <c r="H28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<sst xmlns="http://schemas.openxmlformats.org/spreadsheetml/2006/main" count="203" uniqueCount="50">
  <si>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</si>
  <si>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</si>
  <si>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</si>
  <si>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</si>
  <si>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</si>
  <si>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</si>
  <si>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</si>
  <si>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</si>
  <si>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</si>
  <si>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</si>
  <si>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</si>
  <si>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</si>
  <si>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</si>
  <si>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</si>
  <si>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</si>
  <si>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</si>
  <si>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</si>
  <si>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</si>
  <si>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</si>
  <si>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</si>
  <si>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</si>
  <si>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</si>
  <si>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</si>
  <si>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</si>
  <si>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</si>
  <si>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</si>
  <si>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</si>
  <si>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</si>
  <si>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</si>
  <si>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</si>
  <si>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</si>
  <si>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</si>
  <si>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S/E</t>
  </si>
  <si>
    <t>SEP 22- ENE 23</t>
  </si>
  <si>
    <t>IIND</t>
  </si>
  <si>
    <t>T</t>
  </si>
  <si>
    <t>FUNDAMENTOS DE INVESTIGACION</t>
  </si>
  <si>
    <t>101A</t>
  </si>
  <si>
    <t>ADMINISTRACION DE OPERACIONES I</t>
  </si>
  <si>
    <t>501A</t>
  </si>
  <si>
    <t>501B</t>
  </si>
  <si>
    <t>GESTION DE LOS SISTEMAS DE CALIDAD</t>
  </si>
  <si>
    <t>INGENIERIA INDUSTRIAL</t>
  </si>
  <si>
    <t>INVESTIGACION DE OPERACIONES I</t>
  </si>
  <si>
    <t>INVESTIGACION DE OPERACIONES II</t>
  </si>
  <si>
    <t>DIBUJO INDUSTRIAL</t>
  </si>
  <si>
    <t>401A</t>
  </si>
  <si>
    <t>101B</t>
  </si>
  <si>
    <t>MC. CARLOS MARTINEZ GALAN</t>
  </si>
  <si>
    <t>ME. MARTA G. LIMON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</si>
</sst>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  <cell r="D14" t="str">
            <v>IIND</v>
          </cell>
        </row>
        <row r="15">
          <cell r="D15" t="str">
            <v>IIND</v>
          </cell>
          <cell r="E15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opLeftCell="A29" zoomScale="110" zoomScaleNormal="110" zoomScaleSheetLayoutView="100" workbookViewId="0">
      <selection activeCell="G29" sqref="G29:J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0" t="s">
        <v>33</v>
      </c>
      <c r="M8" s="30"/>
      <c r="N8" s="30"/>
    </row>
    <row r="10" spans="1:14" x14ac:dyDescent="0.2">
      <c r="A10" s="4" t="s">
        <v>8</v>
      </c>
      <c r="B10" s="30" t="s">
        <v>48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43</v>
      </c>
      <c r="B14" s="9" t="s">
        <v>21</v>
      </c>
      <c r="C14" s="9" t="s">
        <v>46</v>
      </c>
      <c r="D14" s="9" t="s">
        <v>34</v>
      </c>
      <c r="E14" s="9">
        <v>7</v>
      </c>
      <c r="F14" s="9">
        <v>3</v>
      </c>
      <c r="G14" s="9"/>
      <c r="H14" s="10"/>
      <c r="I14" s="9">
        <f t="shared" ref="I14:I18" si="0">(E14-SUM(F14:G14))-K14</f>
        <v>4</v>
      </c>
      <c r="J14" s="10"/>
      <c r="K14" s="9">
        <v>0</v>
      </c>
      <c r="L14" s="10">
        <f t="shared" ref="L14:L18" si="1">K14/E14</f>
        <v>0</v>
      </c>
      <c r="M14" s="9">
        <v>37.57</v>
      </c>
      <c r="N14" s="15">
        <v>0.43</v>
      </c>
    </row>
    <row r="15" spans="1:14" s="11" customFormat="1" x14ac:dyDescent="0.2">
      <c r="A15" s="8" t="s">
        <v>44</v>
      </c>
      <c r="B15" s="9" t="s">
        <v>32</v>
      </c>
      <c r="C15" s="9" t="s">
        <v>39</v>
      </c>
      <c r="D15" s="9" t="s">
        <v>34</v>
      </c>
      <c r="E15" s="9">
        <v>28</v>
      </c>
      <c r="F15" s="9"/>
      <c r="G15" s="9"/>
      <c r="H15" s="10"/>
      <c r="I15" s="9">
        <f>(E15-SUM(F15:G15))-K15</f>
        <v>28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44</v>
      </c>
      <c r="B16" s="9" t="s">
        <v>32</v>
      </c>
      <c r="C16" s="9" t="s">
        <v>40</v>
      </c>
      <c r="D16" s="9" t="s">
        <v>34</v>
      </c>
      <c r="E16" s="9">
        <v>14</v>
      </c>
      <c r="F16" s="9"/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45</v>
      </c>
      <c r="B17" s="9" t="s">
        <v>32</v>
      </c>
      <c r="C17" s="9" t="s">
        <v>37</v>
      </c>
      <c r="D17" s="9" t="s">
        <v>34</v>
      </c>
      <c r="E17" s="9">
        <v>32</v>
      </c>
      <c r="F17" s="9"/>
      <c r="G17" s="9"/>
      <c r="H17" s="10"/>
      <c r="I17" s="9">
        <f t="shared" si="0"/>
        <v>32</v>
      </c>
      <c r="J17" s="10"/>
      <c r="K17" s="9">
        <v>0</v>
      </c>
      <c r="L17" s="10">
        <f t="shared" si="1"/>
        <v>0</v>
      </c>
      <c r="M17" s="21"/>
      <c r="N17" s="22"/>
    </row>
    <row r="18" spans="1:14" s="11" customFormat="1" x14ac:dyDescent="0.2">
      <c r="A18" s="8" t="s">
        <v>45</v>
      </c>
      <c r="B18" s="9" t="s">
        <v>32</v>
      </c>
      <c r="C18" s="9" t="s">
        <v>47</v>
      </c>
      <c r="D18" s="9" t="s">
        <v>34</v>
      </c>
      <c r="E18" s="9">
        <v>28</v>
      </c>
      <c r="F18" s="9"/>
      <c r="G18" s="9"/>
      <c r="H18" s="10"/>
      <c r="I18" s="9">
        <f t="shared" si="0"/>
        <v>28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16.5" customHeigh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109</v>
      </c>
      <c r="F20" s="17">
        <f>SUM(F14:F19)</f>
        <v>3</v>
      </c>
      <c r="G20" s="17"/>
      <c r="H20" s="18"/>
      <c r="I20" s="17">
        <f t="shared" ref="I20" si="2">(E20-SUM(F20:G20))-K20</f>
        <v>106</v>
      </c>
      <c r="J20" s="18"/>
      <c r="K20" s="17">
        <f>SUM(K14:K19)</f>
        <v>0</v>
      </c>
      <c r="L20" s="18">
        <f t="shared" ref="L20" si="3">K20/E20</f>
        <v>0</v>
      </c>
      <c r="M20" s="17">
        <f>AVERAGE(M14:M19)</f>
        <v>37.57</v>
      </c>
      <c r="N20" s="19">
        <f>AVERAGE(N14:N19)</f>
        <v>0.43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27" t="s">
        <v>27</v>
      </c>
      <c r="C25" s="27"/>
      <c r="D25" s="27"/>
      <c r="G25" s="28" t="s">
        <v>28</v>
      </c>
      <c r="H25" s="28"/>
      <c r="I25" s="28"/>
      <c r="J25" s="28"/>
    </row>
    <row r="26" spans="1:14" ht="62.25" customHeight="1" x14ac:dyDescent="0.2">
      <c r="B26" s="29"/>
      <c r="C26" s="29"/>
      <c r="D26" s="29"/>
      <c r="G26" s="30"/>
      <c r="H26" s="30"/>
      <c r="I26" s="30"/>
      <c r="J26" s="30"/>
    </row>
    <row r="27" spans="1:14" hidden="1" x14ac:dyDescent="0.2">
      <c r="A27" s="23" t="e">
        <v>#REF!</v>
      </c>
      <c r="B27" s="23"/>
      <c r="C27" s="6"/>
      <c r="E27" s="23"/>
      <c r="F27" s="23"/>
      <c r="G27" s="23"/>
      <c r="H27" s="23"/>
    </row>
    <row r="28" spans="1:14" hidden="1" x14ac:dyDescent="0.2"/>
    <row r="29" spans="1:14" ht="45" customHeight="1" x14ac:dyDescent="0.2">
      <c r="B29" s="24" t="s">
        <v>48</v>
      </c>
      <c r="C29" s="24"/>
      <c r="D29" s="24"/>
      <c r="E29" s="13"/>
      <c r="F29" s="13"/>
      <c r="G29" s="24" t="s">
        <v>49</v>
      </c>
      <c r="H29" s="24"/>
      <c r="I29" s="24"/>
      <c r="J29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5:D25"/>
    <mergeCell ref="G25:J25"/>
    <mergeCell ref="B26:D26"/>
    <mergeCell ref="G26:J26"/>
    <mergeCell ref="A27:B27"/>
    <mergeCell ref="E27:H27"/>
    <mergeCell ref="B29:D29"/>
    <mergeCell ref="G29:J29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abSelected="1" zoomScale="120" zoomScaleNormal="120" zoomScaleSheetLayoutView="100" workbookViewId="0">
      <selection activeCell="E25" sqref="E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MC. CARLOS MARTINEZ GALAN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INVESTIGACION DE OPERACIONES I</v>
      </c>
      <c r="B14" s="9" t="s">
        <v>32</v>
      </c>
      <c r="C14" s="9" t="str">
        <f>'1'!C14</f>
        <v>401A</v>
      </c>
      <c r="D14" s="9" t="str">
        <f>'1'!D14</f>
        <v>IIND</v>
      </c>
      <c r="E14" s="9">
        <f>'1'!E14</f>
        <v>7</v>
      </c>
      <c r="F14" s="9"/>
      <c r="G14" s="9"/>
      <c r="H14" s="10"/>
      <c r="I14" s="9">
        <f t="shared" ref="I14:I20" si="0">(E14-SUM(F14:G14))-K14</f>
        <v>7</v>
      </c>
      <c r="J14" s="10"/>
      <c r="K14" s="9">
        <v>0</v>
      </c>
      <c r="L14" s="10">
        <f t="shared" ref="L14:L20" si="1">K14/E14</f>
        <v>0</v>
      </c>
      <c r="M14" s="9"/>
      <c r="N14" s="15"/>
    </row>
    <row r="15" spans="1:14" s="11" customFormat="1" x14ac:dyDescent="0.2">
      <c r="A15" s="9" t="str">
        <f>'1'!A15</f>
        <v>INVESTIGACION DE OPERACIONES II</v>
      </c>
      <c r="B15" s="9" t="s">
        <v>21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15</v>
      </c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9">
        <v>41.7</v>
      </c>
      <c r="N15" s="15">
        <v>0.54</v>
      </c>
    </row>
    <row r="16" spans="1:14" s="11" customFormat="1" x14ac:dyDescent="0.2">
      <c r="A16" s="9" t="str">
        <f>'1'!A16</f>
        <v>INVESTIGACION DE OPERACIONES II</v>
      </c>
      <c r="B16" s="9" t="s">
        <v>21</v>
      </c>
      <c r="C16" s="9" t="str">
        <f>'1'!C16</f>
        <v>501B</v>
      </c>
      <c r="D16" s="9" t="str">
        <f>'1'!D16</f>
        <v>IIND</v>
      </c>
      <c r="E16" s="9">
        <f>'1'!E16</f>
        <v>14</v>
      </c>
      <c r="F16" s="9">
        <v>8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43.25</v>
      </c>
      <c r="N16" s="15">
        <v>0.56999999999999995</v>
      </c>
    </row>
    <row r="17" spans="1:14" s="11" customFormat="1" ht="12" customHeight="1" x14ac:dyDescent="0.2">
      <c r="A17" s="9" t="str">
        <f>'1'!A17</f>
        <v>DIBUJO INDUSTRIAL</v>
      </c>
      <c r="B17" s="9" t="s">
        <v>21</v>
      </c>
      <c r="C17" s="9" t="str">
        <f>'1'!C17</f>
        <v>101A</v>
      </c>
      <c r="D17" s="9" t="str">
        <f>'1'!D17</f>
        <v>IIND</v>
      </c>
      <c r="E17" s="9">
        <f>'1'!E17</f>
        <v>32</v>
      </c>
      <c r="F17" s="9">
        <v>19</v>
      </c>
      <c r="G17" s="9"/>
      <c r="H17" s="10"/>
      <c r="I17" s="9">
        <f t="shared" si="0"/>
        <v>13</v>
      </c>
      <c r="J17" s="10"/>
      <c r="K17" s="9">
        <v>0</v>
      </c>
      <c r="L17" s="10">
        <f t="shared" si="1"/>
        <v>0</v>
      </c>
      <c r="M17" s="9">
        <v>47.15</v>
      </c>
      <c r="N17" s="15">
        <v>0.59</v>
      </c>
    </row>
    <row r="18" spans="1:14" s="11" customFormat="1" x14ac:dyDescent="0.2">
      <c r="A18" s="9" t="str">
        <f>'1'!A18</f>
        <v>DIBUJO INDUSTRIAL</v>
      </c>
      <c r="B18" s="9" t="s">
        <v>21</v>
      </c>
      <c r="C18" s="9" t="str">
        <f>'1'!C18</f>
        <v>101B</v>
      </c>
      <c r="D18" s="9" t="str">
        <f>'1'!D18</f>
        <v>IIND</v>
      </c>
      <c r="E18" s="9">
        <f>'1'!E18</f>
        <v>28</v>
      </c>
      <c r="F18" s="9">
        <v>15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45</v>
      </c>
      <c r="N18" s="15">
        <v>0.54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109</v>
      </c>
      <c r="F20" s="17">
        <f>SUM(F14:F19)</f>
        <v>57</v>
      </c>
      <c r="G20" s="17"/>
      <c r="H20" s="18"/>
      <c r="I20" s="17">
        <f t="shared" si="0"/>
        <v>52</v>
      </c>
      <c r="J20" s="18"/>
      <c r="K20" s="17">
        <f>SUM(K14:K19)</f>
        <v>0</v>
      </c>
      <c r="L20" s="18">
        <f t="shared" si="1"/>
        <v>0</v>
      </c>
      <c r="M20" s="17">
        <f>AVERAGE(M14:M19)</f>
        <v>44.274999999999999</v>
      </c>
      <c r="N20" s="19">
        <f>AVERAGE(N14:N19)</f>
        <v>0.55999999999999994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27" t="s">
        <v>27</v>
      </c>
      <c r="C25" s="27"/>
      <c r="D25" s="27"/>
      <c r="G25" s="28" t="s">
        <v>28</v>
      </c>
      <c r="H25" s="28"/>
      <c r="I25" s="28"/>
      <c r="J25" s="28"/>
    </row>
    <row r="26" spans="1:14" ht="62.25" customHeight="1" x14ac:dyDescent="0.2">
      <c r="B26" s="29"/>
      <c r="C26" s="29"/>
      <c r="D26" s="29"/>
      <c r="G26" s="30"/>
      <c r="H26" s="30"/>
      <c r="I26" s="30"/>
      <c r="J26" s="30"/>
    </row>
    <row r="27" spans="1:14" hidden="1" x14ac:dyDescent="0.2">
      <c r="A27" s="23" t="e">
        <v>#REF!</v>
      </c>
      <c r="B27" s="23"/>
      <c r="C27" s="6"/>
      <c r="E27" s="23"/>
      <c r="F27" s="23"/>
      <c r="G27" s="23"/>
      <c r="H27" s="23"/>
    </row>
    <row r="28" spans="1:14" hidden="1" x14ac:dyDescent="0.2"/>
    <row r="29" spans="1:14" ht="45" customHeight="1" x14ac:dyDescent="0.2">
      <c r="B29" s="24" t="str">
        <f>B10</f>
        <v>MC. CARLOS MARTINEZ GALAN</v>
      </c>
      <c r="C29" s="24"/>
      <c r="D29" s="24"/>
      <c r="E29" s="13"/>
      <c r="F29" s="13"/>
      <c r="G29" s="24" t="s">
        <v>49</v>
      </c>
      <c r="H29" s="24"/>
      <c r="I29" s="24"/>
      <c r="J29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"/>
  <sheetViews>
    <sheetView topLeftCell="A22" zoomScale="120" zoomScaleNormal="120" zoomScaleSheetLayoutView="100" workbookViewId="0">
      <selection activeCell="G30" sqref="G30:J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MC. CARLOS MARTINEZ GALAN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INVESTIGACION DE OPERACIONES I</v>
      </c>
      <c r="B14" s="9"/>
      <c r="C14" s="9" t="str">
        <f>'1'!C14</f>
        <v>401A</v>
      </c>
      <c r="D14" s="9" t="str">
        <f>'1'!D14</f>
        <v>IIND</v>
      </c>
      <c r="E14" s="9">
        <f>'1'!E14</f>
        <v>7</v>
      </c>
      <c r="F14" s="9"/>
      <c r="G14" s="9"/>
      <c r="H14" s="10">
        <f t="shared" ref="H14:H18" si="0">F14/E14</f>
        <v>0</v>
      </c>
      <c r="I14" s="9">
        <f t="shared" ref="I14:I21" si="1">(E14-SUM(F14:G14))-K14</f>
        <v>7</v>
      </c>
      <c r="J14" s="10">
        <f t="shared" ref="J14:J21" si="2">I14/E14</f>
        <v>1</v>
      </c>
      <c r="K14" s="9"/>
      <c r="L14" s="10">
        <f t="shared" ref="L14:L21" si="3">K14/E14</f>
        <v>0</v>
      </c>
      <c r="M14" s="9"/>
      <c r="N14" s="15"/>
    </row>
    <row r="15" spans="1:14" s="11" customFormat="1" x14ac:dyDescent="0.2">
      <c r="A15" s="9" t="str">
        <f>'1'!A15</f>
        <v>INVESTIGACION DE OPERACIONES II</v>
      </c>
      <c r="B15" s="9"/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INVESTIGACION DE OPERACIONES II</v>
      </c>
      <c r="B16" s="9"/>
      <c r="C16" s="9" t="str">
        <f>'1'!C16</f>
        <v>501B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3.5" customHeight="1" x14ac:dyDescent="0.2">
      <c r="A17" s="9" t="str">
        <f>'1'!A17</f>
        <v>DIBUJO INDUSTRIAL</v>
      </c>
      <c r="B17" s="9"/>
      <c r="C17" s="9" t="str">
        <f>'1'!C17</f>
        <v>101A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DIBUJO INDUSTRIAL</v>
      </c>
      <c r="B18" s="9"/>
      <c r="C18" s="9" t="str">
        <f>'1'!C18</f>
        <v>101B</v>
      </c>
      <c r="D18" s="9" t="str">
        <f>'1'!D18</f>
        <v>IIND</v>
      </c>
      <c r="E18" s="9">
        <f>'1'!E18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109</v>
      </c>
      <c r="F21" s="17"/>
      <c r="G21" s="17"/>
      <c r="H21" s="18">
        <f>SUM(F21:G21)/E21</f>
        <v>0</v>
      </c>
      <c r="I21" s="17">
        <f t="shared" si="1"/>
        <v>109</v>
      </c>
      <c r="J21" s="18">
        <f t="shared" si="2"/>
        <v>1</v>
      </c>
      <c r="K21" s="17">
        <f>SUM(K14:K20)</f>
        <v>0</v>
      </c>
      <c r="L21" s="18">
        <f t="shared" si="3"/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27" t="s">
        <v>27</v>
      </c>
      <c r="C26" s="27"/>
      <c r="D26" s="27"/>
      <c r="G26" s="28" t="s">
        <v>28</v>
      </c>
      <c r="H26" s="28"/>
      <c r="I26" s="28"/>
      <c r="J26" s="28"/>
    </row>
    <row r="27" spans="1:14" ht="62.25" customHeight="1" x14ac:dyDescent="0.2">
      <c r="B27" s="29"/>
      <c r="C27" s="29"/>
      <c r="D27" s="29"/>
      <c r="G27" s="30"/>
      <c r="H27" s="30"/>
      <c r="I27" s="30"/>
      <c r="J27" s="30"/>
    </row>
    <row r="28" spans="1:14" hidden="1" x14ac:dyDescent="0.2">
      <c r="A28" s="23" t="e">
        <v>#REF!</v>
      </c>
      <c r="B28" s="23"/>
      <c r="C28" s="6"/>
      <c r="E28" s="23"/>
      <c r="F28" s="23"/>
      <c r="G28" s="23"/>
      <c r="H28" s="23"/>
    </row>
    <row r="29" spans="1:14" hidden="1" x14ac:dyDescent="0.2"/>
    <row r="30" spans="1:14" ht="45" customHeight="1" x14ac:dyDescent="0.2">
      <c r="B30" s="24" t="str">
        <f>B10</f>
        <v>MC. CARLOS MARTINEZ GALAN</v>
      </c>
      <c r="C30" s="24"/>
      <c r="D30" s="24"/>
      <c r="E30" s="13"/>
      <c r="F30" s="13"/>
      <c r="G30" s="24" t="s">
        <v>49</v>
      </c>
      <c r="H30" s="24"/>
      <c r="I30" s="24"/>
      <c r="J30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MC. CARLOS MARTINEZ GALAN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INVESTIGACION DE OPERACIONES I</v>
      </c>
      <c r="B14" s="9"/>
      <c r="C14" s="9" t="str">
        <f>'1'!C14</f>
        <v>401A</v>
      </c>
      <c r="D14" s="9" t="str">
        <f>'1'!D14</f>
        <v>IIND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INVESTIGACION DE OPERACIONES II</v>
      </c>
      <c r="B15" s="9"/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INVESTIGACION DE OPERACIONES II</v>
      </c>
      <c r="B16" s="9"/>
      <c r="C16" s="9" t="str">
        <f>'1'!C16</f>
        <v>501B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101A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DIBUJO INDUSTRIAL</v>
      </c>
      <c r="B18" s="9"/>
      <c r="C18" s="9" t="str">
        <f>'1'!C18</f>
        <v>101B</v>
      </c>
      <c r="D18" s="9" t="str">
        <f>'1'!D18</f>
        <v>IIND</v>
      </c>
      <c r="E18" s="9">
        <f>'1'!E18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'1'!A19</f>
        <v>0</v>
      </c>
      <c r="B27" s="9"/>
      <c r="C27" s="9">
        <f>'1'!C19</f>
        <v>0</v>
      </c>
      <c r="D27" s="9">
        <f>'1'!D19</f>
        <v>0</v>
      </c>
      <c r="E27" s="9">
        <f>'1'!E19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MC. CARLOS MARTINEZ GALAN</v>
      </c>
      <c r="C37" s="24"/>
      <c r="D37" s="24"/>
      <c r="E37" s="13"/>
      <c r="F37" s="13"/>
      <c r="G37" s="24" t="s">
        <v>49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11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MC. CARLOS MARTINEZ GALAN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36</v>
      </c>
      <c r="B14" s="9" t="s">
        <v>35</v>
      </c>
      <c r="C14" s="9" t="str">
        <f>'[1]1'!C14</f>
        <v>701A</v>
      </c>
      <c r="D14" s="9" t="str">
        <f>'[1]1'!D14</f>
        <v>IIND</v>
      </c>
      <c r="E14" s="9">
        <v>25</v>
      </c>
      <c r="F14" s="9">
        <v>19</v>
      </c>
      <c r="G14" s="9">
        <v>4</v>
      </c>
      <c r="H14" s="10">
        <f>(F14+G14)/E14</f>
        <v>0.92</v>
      </c>
      <c r="I14" s="9">
        <f t="shared" ref="I14:I25" si="0">(E14-SUM(F14:G14))-K14</f>
        <v>1</v>
      </c>
      <c r="J14" s="10">
        <f t="shared" ref="J14:J25" si="1">I14/E14</f>
        <v>0.04</v>
      </c>
      <c r="K14" s="9">
        <v>1</v>
      </c>
      <c r="L14" s="10">
        <f t="shared" ref="L14:L25" si="2">K14/E14</f>
        <v>0.04</v>
      </c>
      <c r="M14" s="9"/>
      <c r="N14" s="15"/>
    </row>
    <row r="15" spans="1:14" s="11" customFormat="1" x14ac:dyDescent="0.2">
      <c r="A15" s="8" t="s">
        <v>38</v>
      </c>
      <c r="B15" s="9" t="s">
        <v>35</v>
      </c>
      <c r="C15" s="9" t="str">
        <f>'1'!C15</f>
        <v>501A</v>
      </c>
      <c r="D15" s="9" t="str">
        <f>'[1]1'!D15</f>
        <v>IIND</v>
      </c>
      <c r="E15" s="9">
        <f>'[1]1'!E15</f>
        <v>20</v>
      </c>
      <c r="F15" s="9"/>
      <c r="G15" s="9"/>
      <c r="H15" s="10">
        <f t="shared" ref="H15:H25" si="3">(F15+G15)/E15</f>
        <v>0</v>
      </c>
      <c r="I15" s="9">
        <f t="shared" si="0"/>
        <v>20</v>
      </c>
      <c r="J15" s="10">
        <f t="shared" si="1"/>
        <v>1</v>
      </c>
      <c r="K15" s="9"/>
      <c r="L15" s="10">
        <f t="shared" si="2"/>
        <v>0</v>
      </c>
      <c r="M15" s="9">
        <v>70.13</v>
      </c>
      <c r="N15" s="15">
        <v>0.78</v>
      </c>
    </row>
    <row r="16" spans="1:14" s="11" customFormat="1" x14ac:dyDescent="0.2">
      <c r="A16" s="8" t="s">
        <v>38</v>
      </c>
      <c r="B16" s="9" t="s">
        <v>35</v>
      </c>
      <c r="C16" s="9" t="str">
        <f>'1'!C16</f>
        <v>501B</v>
      </c>
      <c r="D16" s="9">
        <f>'[1]1'!D16</f>
        <v>0</v>
      </c>
      <c r="E16" s="9">
        <f>'[1]1'!E16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>
        <v>74.459999999999994</v>
      </c>
      <c r="N16" s="15">
        <v>0.85</v>
      </c>
    </row>
    <row r="17" spans="1:14" s="11" customFormat="1" ht="25.5" x14ac:dyDescent="0.2">
      <c r="A17" s="8" t="s">
        <v>41</v>
      </c>
      <c r="B17" s="9" t="s">
        <v>35</v>
      </c>
      <c r="C17" s="9" t="str">
        <f>'1'!C17</f>
        <v>101A</v>
      </c>
      <c r="D17" s="9">
        <f>'[1]1'!D17</f>
        <v>0</v>
      </c>
      <c r="E17" s="9">
        <f>'[1]1'!E17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 t="s">
        <v>31</v>
      </c>
      <c r="B18" s="9" t="s">
        <v>35</v>
      </c>
      <c r="C18" s="9" t="str">
        <f>'1'!C18</f>
        <v>101B</v>
      </c>
      <c r="D18" s="9">
        <f>'[1]1'!D18</f>
        <v>0</v>
      </c>
      <c r="E18" s="9">
        <f>'[1]1'!E18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 t="s">
        <v>31</v>
      </c>
      <c r="B19" s="9" t="s">
        <v>35</v>
      </c>
      <c r="C19" s="9" t="e">
        <f>'1'!#REF!</f>
        <v>#REF!</v>
      </c>
      <c r="D19" s="9">
        <f>'[1]1'!D19</f>
        <v>0</v>
      </c>
      <c r="E19" s="9">
        <f>'[1]1'!E19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/>
      <c r="B20" s="9"/>
      <c r="C20" s="9">
        <f>'[1]1'!C20</f>
        <v>0</v>
      </c>
      <c r="D20" s="9">
        <f>'[1]1'!D20</f>
        <v>0</v>
      </c>
      <c r="E20" s="9">
        <f>'[1]1'!E20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/>
      <c r="B21" s="9"/>
      <c r="C21" s="9">
        <f>'[1]1'!C21</f>
        <v>0</v>
      </c>
      <c r="D21" s="9">
        <f>'[1]1'!D21</f>
        <v>0</v>
      </c>
      <c r="E21" s="9">
        <f>'[1]1'!E21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/>
      <c r="B22" s="9"/>
      <c r="C22" s="9">
        <f>'[1]1'!C22</f>
        <v>0</v>
      </c>
      <c r="D22" s="9">
        <f>'[1]1'!D22</f>
        <v>0</v>
      </c>
      <c r="E22" s="9">
        <f>'[1]1'!E22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/>
      <c r="B23" s="9"/>
      <c r="C23" s="9">
        <f>'[1]1'!C23</f>
        <v>0</v>
      </c>
      <c r="D23" s="9">
        <f>'[1]1'!D23</f>
        <v>0</v>
      </c>
      <c r="E23" s="9">
        <f>'[1]1'!E23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/>
      <c r="B24" s="9"/>
      <c r="C24" s="9">
        <f>'[1]1'!C24</f>
        <v>0</v>
      </c>
      <c r="D24" s="9">
        <f>'[1]1'!D24</f>
        <v>0</v>
      </c>
      <c r="E24" s="9">
        <f>'[1]1'!E24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/>
      <c r="B25" s="9"/>
      <c r="C25" s="9">
        <f>'[1]1'!C25</f>
        <v>0</v>
      </c>
      <c r="D25" s="9">
        <f>'[1]1'!D25</f>
        <v>0</v>
      </c>
      <c r="E25" s="9">
        <f>'[1]1'!E25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19</v>
      </c>
      <c r="G28" s="17">
        <f>SUM(G14:G27)</f>
        <v>4</v>
      </c>
      <c r="H28" s="18">
        <f>SUM(F28:G28)/E28</f>
        <v>0.51111111111111107</v>
      </c>
      <c r="I28" s="17">
        <f t="shared" ref="I28" si="4">(E28-SUM(F28:G28))-K28</f>
        <v>21</v>
      </c>
      <c r="J28" s="18">
        <f t="shared" ref="J28" si="5">I28/E28</f>
        <v>0.46666666666666667</v>
      </c>
      <c r="K28" s="17">
        <f>SUM(K14:K27)</f>
        <v>1</v>
      </c>
      <c r="L28" s="18">
        <f t="shared" ref="L28" si="6">K28/E28</f>
        <v>2.2222222222222223E-2</v>
      </c>
      <c r="M28" s="17">
        <f>AVERAGE(M14:M27)</f>
        <v>72.294999999999987</v>
      </c>
      <c r="N28" s="19">
        <f>AVERAGE(N14:N27)</f>
        <v>0.81499999999999995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MC. CARLOS MARTINEZ GALAN</v>
      </c>
      <c r="C37" s="24"/>
      <c r="D37" s="24"/>
      <c r="E37" s="13"/>
      <c r="F37" s="13"/>
      <c r="G37" s="24" t="s">
        <v>49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MG</cp:lastModifiedBy>
  <cp:revision/>
  <cp:lastPrinted>2022-10-19T14:36:47Z</cp:lastPrinted>
  <dcterms:created xsi:type="dcterms:W3CDTF">2021-11-22T14:45:25Z</dcterms:created>
  <dcterms:modified xsi:type="dcterms:W3CDTF">2022-11-04T18:29:20Z</dcterms:modified>
  <cp:category/>
  <cp:contentStatus/>
</cp:coreProperties>
</file>