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IIND\2022\2022-2\ESCOLARIZDO\REPORTE PARCIALES\"/>
    </mc:Choice>
  </mc:AlternateContent>
  <xr:revisionPtr revIDLastSave="0" documentId="13_ncr:1_{0C3754AB-E531-41E5-ACBD-FEC8132C18B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'3'!$A$1:$N$32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3" l="1"/>
  <c r="E18" i="23"/>
  <c r="C18" i="23"/>
  <c r="A18" i="23"/>
  <c r="D18" i="23"/>
  <c r="E16" i="23"/>
  <c r="L16" i="23" s="1"/>
  <c r="C16" i="23"/>
  <c r="A16" i="23"/>
  <c r="D16" i="23"/>
  <c r="B10" i="22"/>
  <c r="K23" i="23"/>
  <c r="M23" i="23"/>
  <c r="N23" i="23"/>
  <c r="L18" i="23" l="1"/>
  <c r="I18" i="23"/>
  <c r="I16" i="23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0" i="10" l="1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E20" i="23"/>
  <c r="I20" i="23" s="1"/>
  <c r="D20" i="23"/>
  <c r="C20" i="23"/>
  <c r="A20" i="23"/>
  <c r="E19" i="23"/>
  <c r="I19" i="23" s="1"/>
  <c r="D19" i="23"/>
  <c r="C19" i="23"/>
  <c r="A19" i="23"/>
  <c r="E17" i="23"/>
  <c r="I17" i="23" s="1"/>
  <c r="D17" i="23"/>
  <c r="C17" i="23"/>
  <c r="A17" i="23"/>
  <c r="E15" i="23"/>
  <c r="I15" i="23" s="1"/>
  <c r="D15" i="23"/>
  <c r="C15" i="23"/>
  <c r="A15" i="23"/>
  <c r="E14" i="23"/>
  <c r="D14" i="23"/>
  <c r="C14" i="23"/>
  <c r="A14" i="23"/>
  <c r="B10" i="23"/>
  <c r="B32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C14" i="22"/>
  <c r="D14" i="22"/>
  <c r="E14" i="22"/>
  <c r="A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I14" i="23" l="1"/>
  <c r="E23" i="23"/>
  <c r="L20" i="10"/>
  <c r="I20" i="10"/>
  <c r="L15" i="22"/>
  <c r="I17" i="22"/>
  <c r="I14" i="22"/>
  <c r="I16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7" i="23"/>
  <c r="L19" i="23"/>
  <c r="L20" i="23"/>
  <c r="I18" i="22"/>
  <c r="L14" i="22"/>
  <c r="E20" i="22"/>
  <c r="I23" i="23" l="1"/>
  <c r="L23" i="23"/>
  <c r="I28" i="25"/>
  <c r="J28" i="25" s="1"/>
  <c r="L28" i="25"/>
  <c r="H28" i="25"/>
  <c r="I28" i="24"/>
  <c r="J28" i="24" s="1"/>
  <c r="L28" i="24"/>
  <c r="H28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<sst xmlns="http://schemas.openxmlformats.org/spreadsheetml/2006/main" count="210" uniqueCount="52">
  <si>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</si>
  <si>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</si>
  <si>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</si>
  <si>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</si>
  <si>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</si>
  <si>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</si>
  <si>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</si>
  <si>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</si>
  <si>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</si>
  <si>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</si>
  <si>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</si>
  <si>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</si>
  <si>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</si>
  <si>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</si>
  <si>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</si>
  <si>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</si>
  <si>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</si>
  <si>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</si>
  <si>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</si>
  <si>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</si>
  <si>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</si>
  <si>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</si>
  <si>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</si>
  <si>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</si>
  <si>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</si>
  <si>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</si>
  <si>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</si>
  <si>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</si>
  <si>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</si>
  <si>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</si>
  <si>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</si>
  <si>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</si>
  <si>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</si>
  <si>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SEP 22- ENE 23</t>
  </si>
  <si>
    <t>IIND</t>
  </si>
  <si>
    <t>T</t>
  </si>
  <si>
    <t>FUNDAMENTOS DE INVESTIGACION</t>
  </si>
  <si>
    <t>101A</t>
  </si>
  <si>
    <t>ADMINISTRACION DE OPERACIONES I</t>
  </si>
  <si>
    <t>501A</t>
  </si>
  <si>
    <t>501B</t>
  </si>
  <si>
    <t>GESTION DE LOS SISTEMAS DE CALIDAD</t>
  </si>
  <si>
    <t>INGENIERIA INDUSTRIAL</t>
  </si>
  <si>
    <t>INVESTIGACION DE OPERACIONES I</t>
  </si>
  <si>
    <t>INVESTIGACION DE OPERACIONES II</t>
  </si>
  <si>
    <t>DIBUJO INDUSTRIAL</t>
  </si>
  <si>
    <t>401A</t>
  </si>
  <si>
    <t>101B</t>
  </si>
  <si>
    <t>MC. CARLOS MARTINEZ GALAN</t>
  </si>
  <si>
    <t>ME. MARTA G. LIMON OROZCO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</si>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</sst>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14" zoomScale="110" zoomScaleNormal="110" zoomScaleSheetLayoutView="100" workbookViewId="0">
      <selection activeCell="G29" sqref="G29: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3</v>
      </c>
      <c r="I8" s="38" t="s">
        <v>7</v>
      </c>
      <c r="J8" s="38"/>
      <c r="K8" s="38"/>
      <c r="L8" s="32" t="s">
        <v>33</v>
      </c>
      <c r="M8" s="32"/>
      <c r="N8" s="32"/>
    </row>
    <row r="10" spans="1:14" x14ac:dyDescent="0.2">
      <c r="A10" s="4" t="s">
        <v>8</v>
      </c>
      <c r="B10" s="32" t="s">
        <v>48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43</v>
      </c>
      <c r="B14" s="9" t="s">
        <v>21</v>
      </c>
      <c r="C14" s="9" t="s">
        <v>46</v>
      </c>
      <c r="D14" s="9" t="s">
        <v>34</v>
      </c>
      <c r="E14" s="9">
        <v>7</v>
      </c>
      <c r="F14" s="9">
        <v>3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37.57</v>
      </c>
      <c r="N14" s="15">
        <v>0.43</v>
      </c>
    </row>
    <row r="15" spans="1:14" s="11" customFormat="1" x14ac:dyDescent="0.2">
      <c r="A15" s="8" t="s">
        <v>44</v>
      </c>
      <c r="B15" s="9" t="s">
        <v>32</v>
      </c>
      <c r="C15" s="9" t="s">
        <v>39</v>
      </c>
      <c r="D15" s="9" t="s">
        <v>34</v>
      </c>
      <c r="E15" s="9">
        <v>28</v>
      </c>
      <c r="F15" s="9"/>
      <c r="G15" s="9"/>
      <c r="H15" s="10"/>
      <c r="I15" s="9">
        <f>(E15-SUM(F15:G15))-K15</f>
        <v>28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44</v>
      </c>
      <c r="B16" s="9" t="s">
        <v>32</v>
      </c>
      <c r="C16" s="9" t="s">
        <v>40</v>
      </c>
      <c r="D16" s="9" t="s">
        <v>34</v>
      </c>
      <c r="E16" s="9">
        <v>14</v>
      </c>
      <c r="F16" s="9"/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45</v>
      </c>
      <c r="B17" s="9" t="s">
        <v>32</v>
      </c>
      <c r="C17" s="9" t="s">
        <v>37</v>
      </c>
      <c r="D17" s="9" t="s">
        <v>34</v>
      </c>
      <c r="E17" s="9">
        <v>32</v>
      </c>
      <c r="F17" s="9"/>
      <c r="G17" s="9"/>
      <c r="H17" s="10"/>
      <c r="I17" s="9">
        <f t="shared" si="0"/>
        <v>32</v>
      </c>
      <c r="J17" s="10"/>
      <c r="K17" s="9">
        <v>0</v>
      </c>
      <c r="L17" s="10">
        <f t="shared" si="1"/>
        <v>0</v>
      </c>
      <c r="M17" s="21"/>
      <c r="N17" s="22"/>
    </row>
    <row r="18" spans="1:14" s="11" customFormat="1" x14ac:dyDescent="0.2">
      <c r="A18" s="8" t="s">
        <v>45</v>
      </c>
      <c r="B18" s="9" t="s">
        <v>32</v>
      </c>
      <c r="C18" s="9" t="s">
        <v>47</v>
      </c>
      <c r="D18" s="9" t="s">
        <v>34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109</v>
      </c>
      <c r="F20" s="17">
        <f>SUM(F14:F19)</f>
        <v>3</v>
      </c>
      <c r="G20" s="17"/>
      <c r="H20" s="18"/>
      <c r="I20" s="17">
        <f t="shared" ref="I20" si="2">(E20-SUM(F20:G20))-K20</f>
        <v>106</v>
      </c>
      <c r="J20" s="18"/>
      <c r="K20" s="17">
        <f>SUM(K14:K19)</f>
        <v>0</v>
      </c>
      <c r="L20" s="18">
        <f t="shared" ref="L20" si="3">K20/E20</f>
        <v>0</v>
      </c>
      <c r="M20" s="17">
        <f>AVERAGE(M14:M19)</f>
        <v>37.57</v>
      </c>
      <c r="N20" s="19">
        <f>AVERAGE(N14:N19)</f>
        <v>0.43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">
        <v>48</v>
      </c>
      <c r="C29" s="26"/>
      <c r="D29" s="26"/>
      <c r="E29" s="13"/>
      <c r="F29" s="13"/>
      <c r="G29" s="26" t="s">
        <v>49</v>
      </c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5" zoomScale="120" zoomScaleNormal="120" zoomScaleSheetLayoutView="100" workbookViewId="0">
      <selection activeCell="F20" sqref="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 t="s">
        <v>32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/>
      <c r="I14" s="9">
        <f t="shared" ref="I14:I20" si="0">(E14-SUM(F14:G14))-K14</f>
        <v>7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21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15</v>
      </c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>
        <v>41.7</v>
      </c>
      <c r="N15" s="15">
        <v>0.54</v>
      </c>
    </row>
    <row r="16" spans="1:14" s="11" customFormat="1" x14ac:dyDescent="0.2">
      <c r="A16" s="9" t="str">
        <f>'1'!A16</f>
        <v>INVESTIGACION DE OPERACIONES II</v>
      </c>
      <c r="B16" s="9" t="s">
        <v>21</v>
      </c>
      <c r="C16" s="9" t="str">
        <f>'1'!C16</f>
        <v>501B</v>
      </c>
      <c r="D16" s="9" t="str">
        <f>'1'!D16</f>
        <v>IIND</v>
      </c>
      <c r="E16" s="9">
        <f>'1'!E16</f>
        <v>14</v>
      </c>
      <c r="F16" s="9">
        <v>8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43.25</v>
      </c>
      <c r="N16" s="15">
        <v>0.56999999999999995</v>
      </c>
    </row>
    <row r="17" spans="1:14" s="11" customFormat="1" ht="12" customHeight="1" x14ac:dyDescent="0.2">
      <c r="A17" s="9" t="str">
        <f>'1'!A17</f>
        <v>DIBUJO INDUSTRIAL</v>
      </c>
      <c r="B17" s="9" t="s">
        <v>21</v>
      </c>
      <c r="C17" s="9" t="str">
        <f>'1'!C17</f>
        <v>101A</v>
      </c>
      <c r="D17" s="9" t="str">
        <f>'1'!D17</f>
        <v>IIND</v>
      </c>
      <c r="E17" s="9">
        <f>'1'!E17</f>
        <v>32</v>
      </c>
      <c r="F17" s="9">
        <v>19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47.15</v>
      </c>
      <c r="N17" s="15">
        <v>0.59</v>
      </c>
    </row>
    <row r="18" spans="1:14" s="11" customFormat="1" x14ac:dyDescent="0.2">
      <c r="A18" s="9" t="str">
        <f>'1'!A18</f>
        <v>DIBUJO INDUSTRIAL</v>
      </c>
      <c r="B18" s="9" t="s">
        <v>21</v>
      </c>
      <c r="C18" s="9" t="str">
        <f>'1'!C18</f>
        <v>101B</v>
      </c>
      <c r="D18" s="9" t="str">
        <f>'1'!D18</f>
        <v>IIND</v>
      </c>
      <c r="E18" s="9">
        <f>'1'!E18</f>
        <v>28</v>
      </c>
      <c r="F18" s="9">
        <v>15</v>
      </c>
      <c r="G18" s="9"/>
      <c r="H18" s="10"/>
      <c r="I18" s="9">
        <f t="shared" si="0"/>
        <v>13</v>
      </c>
      <c r="J18" s="10"/>
      <c r="K18" s="9">
        <v>0</v>
      </c>
      <c r="L18" s="10">
        <f t="shared" si="1"/>
        <v>0</v>
      </c>
      <c r="M18" s="9">
        <v>45</v>
      </c>
      <c r="N18" s="15">
        <v>0.54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109</v>
      </c>
      <c r="F20" s="17">
        <f>SUM(F14:F19)</f>
        <v>57</v>
      </c>
      <c r="G20" s="17"/>
      <c r="H20" s="18"/>
      <c r="I20" s="17">
        <f t="shared" si="0"/>
        <v>52</v>
      </c>
      <c r="J20" s="18"/>
      <c r="K20" s="17">
        <f>SUM(K14:K19)</f>
        <v>0</v>
      </c>
      <c r="L20" s="18">
        <f t="shared" si="1"/>
        <v>0</v>
      </c>
      <c r="M20" s="17">
        <f>AVERAGE(M14:M19)</f>
        <v>44.274999999999999</v>
      </c>
      <c r="N20" s="19">
        <f>AVERAGE(N14:N19)</f>
        <v>0.55999999999999994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MC. CARLOS MARTINEZ GALAN</v>
      </c>
      <c r="C29" s="26"/>
      <c r="D29" s="26"/>
      <c r="E29" s="13"/>
      <c r="F29" s="13"/>
      <c r="G29" s="26" t="s">
        <v>49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abSelected="1" topLeftCell="A4" zoomScale="120" zoomScaleNormal="12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 t="s">
        <v>50</v>
      </c>
      <c r="C14" s="9" t="str">
        <f>'1'!C14</f>
        <v>401A</v>
      </c>
      <c r="D14" s="9" t="str">
        <f>'1'!D14</f>
        <v>IIND</v>
      </c>
      <c r="E14" s="9">
        <f>'1'!E14</f>
        <v>7</v>
      </c>
      <c r="F14" s="9">
        <v>4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24">
        <v>33.5</v>
      </c>
      <c r="N14" s="15">
        <v>0.56999999999999995</v>
      </c>
    </row>
    <row r="15" spans="1:14" s="11" customFormat="1" x14ac:dyDescent="0.2">
      <c r="A15" s="9" t="str">
        <f>'1'!A15</f>
        <v>INVESTIGACION DE OPERACIONES II</v>
      </c>
      <c r="B15" s="9" t="s">
        <v>50</v>
      </c>
      <c r="C15" s="9" t="str">
        <f>'1'!C15</f>
        <v>501A</v>
      </c>
      <c r="D15" s="9" t="str">
        <f>'1'!D15</f>
        <v>IIND</v>
      </c>
      <c r="E15" s="9">
        <f>'1'!E15</f>
        <v>28</v>
      </c>
      <c r="F15" s="9">
        <v>26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4">
        <v>77.180000000000007</v>
      </c>
      <c r="N15" s="15">
        <v>0.93</v>
      </c>
    </row>
    <row r="16" spans="1:14" s="11" customFormat="1" x14ac:dyDescent="0.2">
      <c r="A16" s="9" t="str">
        <f>'1'!A15</f>
        <v>INVESTIGACION DE OPERACIONES II</v>
      </c>
      <c r="B16" s="9" t="s">
        <v>51</v>
      </c>
      <c r="C16" s="9" t="str">
        <f>'1'!C15</f>
        <v>501A</v>
      </c>
      <c r="D16" s="9" t="str">
        <f>'1'!D16</f>
        <v>IIND</v>
      </c>
      <c r="E16" s="9">
        <f>'1'!E15</f>
        <v>28</v>
      </c>
      <c r="F16" s="9">
        <v>27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24">
        <v>82.3</v>
      </c>
      <c r="N16" s="15">
        <v>0.96</v>
      </c>
    </row>
    <row r="17" spans="1:14" s="11" customFormat="1" x14ac:dyDescent="0.2">
      <c r="A17" s="9" t="str">
        <f>'1'!A16</f>
        <v>INVESTIGACION DE OPERACIONES II</v>
      </c>
      <c r="B17" s="9" t="s">
        <v>50</v>
      </c>
      <c r="C17" s="9" t="str">
        <f>'1'!C16</f>
        <v>501B</v>
      </c>
      <c r="D17" s="9" t="str">
        <f>'1'!D16</f>
        <v>IIND</v>
      </c>
      <c r="E17" s="9">
        <f>'1'!E16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4">
        <v>85</v>
      </c>
      <c r="N17" s="15">
        <v>1</v>
      </c>
    </row>
    <row r="18" spans="1:14" s="11" customFormat="1" x14ac:dyDescent="0.2">
      <c r="A18" s="9" t="str">
        <f>'1'!A16</f>
        <v>INVESTIGACION DE OPERACIONES II</v>
      </c>
      <c r="B18" s="9" t="s">
        <v>51</v>
      </c>
      <c r="C18" s="9" t="str">
        <f>'1'!C16</f>
        <v>501B</v>
      </c>
      <c r="D18" s="9" t="str">
        <f>'1'!D17</f>
        <v>IIND</v>
      </c>
      <c r="E18" s="9">
        <f>'1'!E16</f>
        <v>14</v>
      </c>
      <c r="F18" s="9">
        <v>11</v>
      </c>
      <c r="G18" s="9"/>
      <c r="H18" s="10"/>
      <c r="I18" s="9">
        <f t="shared" ref="I18" si="4">(E18-SUM(F18:G18))-K18</f>
        <v>3</v>
      </c>
      <c r="J18" s="10"/>
      <c r="K18" s="9">
        <v>0</v>
      </c>
      <c r="L18" s="10">
        <f t="shared" ref="L18" si="5">K18/E18</f>
        <v>0</v>
      </c>
      <c r="M18" s="24">
        <v>63.9</v>
      </c>
      <c r="N18" s="15">
        <v>0.79</v>
      </c>
    </row>
    <row r="19" spans="1:14" s="11" customFormat="1" ht="13.5" customHeight="1" x14ac:dyDescent="0.2">
      <c r="A19" s="9" t="str">
        <f>'1'!A17</f>
        <v>DIBUJO INDUSTRIAL</v>
      </c>
      <c r="B19" s="9" t="s">
        <v>50</v>
      </c>
      <c r="C19" s="9" t="str">
        <f>'1'!C17</f>
        <v>101A</v>
      </c>
      <c r="D19" s="9" t="str">
        <f>'1'!D17</f>
        <v>IIND</v>
      </c>
      <c r="E19" s="9">
        <f>'1'!E17</f>
        <v>32</v>
      </c>
      <c r="F19" s="9">
        <v>23</v>
      </c>
      <c r="G19" s="9"/>
      <c r="H19" s="10"/>
      <c r="I19" s="9">
        <f t="shared" si="0"/>
        <v>9</v>
      </c>
      <c r="J19" s="10"/>
      <c r="K19" s="9">
        <v>0</v>
      </c>
      <c r="L19" s="10">
        <f t="shared" si="1"/>
        <v>0</v>
      </c>
      <c r="M19" s="24">
        <v>55.56</v>
      </c>
      <c r="N19" s="15">
        <v>0.72</v>
      </c>
    </row>
    <row r="20" spans="1:14" s="11" customFormat="1" x14ac:dyDescent="0.2">
      <c r="A20" s="9" t="str">
        <f>'1'!A18</f>
        <v>DIBUJO INDUSTRIAL</v>
      </c>
      <c r="B20" s="9" t="s">
        <v>50</v>
      </c>
      <c r="C20" s="9" t="str">
        <f>'1'!C18</f>
        <v>101B</v>
      </c>
      <c r="D20" s="9" t="str">
        <f>'1'!D18</f>
        <v>IIND</v>
      </c>
      <c r="E20" s="9">
        <f>'1'!E18</f>
        <v>28</v>
      </c>
      <c r="F20" s="9">
        <v>18</v>
      </c>
      <c r="G20" s="9"/>
      <c r="H20" s="10"/>
      <c r="I20" s="9">
        <f t="shared" si="0"/>
        <v>10</v>
      </c>
      <c r="J20" s="10"/>
      <c r="K20" s="9">
        <v>0</v>
      </c>
      <c r="L20" s="10">
        <f t="shared" si="1"/>
        <v>0</v>
      </c>
      <c r="M20" s="24">
        <v>57.92</v>
      </c>
      <c r="N20" s="15">
        <v>0.64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4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151</v>
      </c>
      <c r="F23" s="17">
        <f>SUM(F14:F22)</f>
        <v>123</v>
      </c>
      <c r="G23" s="17"/>
      <c r="H23" s="18"/>
      <c r="I23" s="17">
        <f t="shared" si="0"/>
        <v>28</v>
      </c>
      <c r="J23" s="18"/>
      <c r="K23" s="17">
        <f>SUM(K14:K22)</f>
        <v>0</v>
      </c>
      <c r="L23" s="18">
        <f t="shared" si="1"/>
        <v>0</v>
      </c>
      <c r="M23" s="23">
        <f>AVERAGE(M14:M22)</f>
        <v>65.051428571428573</v>
      </c>
      <c r="N23" s="19">
        <f>AVERAGE(N14:N22)</f>
        <v>0.80142857142857138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">
        <v>49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INVESTIGACION DE OPERACIONES I</v>
      </c>
      <c r="B14" s="9"/>
      <c r="C14" s="9" t="str">
        <f>'1'!C14</f>
        <v>401A</v>
      </c>
      <c r="D14" s="9" t="str">
        <f>'1'!D14</f>
        <v>IIND</v>
      </c>
      <c r="E14" s="9">
        <f>'1'!E14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501A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INVESTIGACION DE OPERACIONES II</v>
      </c>
      <c r="B16" s="9"/>
      <c r="C16" s="9" t="str">
        <f>'1'!C16</f>
        <v>501B</v>
      </c>
      <c r="D16" s="9" t="str">
        <f>'1'!D16</f>
        <v>IIND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32</v>
      </c>
      <c r="F17" s="9"/>
      <c r="G17" s="9"/>
      <c r="H17" s="10">
        <f t="shared" si="0"/>
        <v>0</v>
      </c>
      <c r="I17" s="9">
        <f t="shared" si="1"/>
        <v>32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'1'!A19</f>
        <v>0</v>
      </c>
      <c r="B27" s="9"/>
      <c r="C27" s="9">
        <f>'1'!C19</f>
        <v>0</v>
      </c>
      <c r="D27" s="9">
        <f>'1'!D19</f>
        <v>0</v>
      </c>
      <c r="E27" s="9">
        <f>'1'!E19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MC. CARLOS MARTINEZ GALAN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11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42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8" t="s">
        <v>7</v>
      </c>
      <c r="J8" s="38"/>
      <c r="K8" s="38"/>
      <c r="L8" s="32" t="str">
        <f>'1'!L8</f>
        <v>SEP 22- ENE 23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36</v>
      </c>
      <c r="B14" s="9" t="s">
        <v>35</v>
      </c>
      <c r="C14" s="9" t="str">
        <f>'[1]1'!C14</f>
        <v>701A</v>
      </c>
      <c r="D14" s="9" t="str">
        <f>'[1]1'!D14</f>
        <v>IIND</v>
      </c>
      <c r="E14" s="9">
        <v>25</v>
      </c>
      <c r="F14" s="9">
        <v>19</v>
      </c>
      <c r="G14" s="9">
        <v>4</v>
      </c>
      <c r="H14" s="10">
        <f>(F14+G14)/E14</f>
        <v>0.92</v>
      </c>
      <c r="I14" s="9">
        <f t="shared" ref="I14:I25" si="0">(E14-SUM(F14:G14))-K14</f>
        <v>1</v>
      </c>
      <c r="J14" s="10">
        <f t="shared" ref="J14:J25" si="1">I14/E14</f>
        <v>0.04</v>
      </c>
      <c r="K14" s="9">
        <v>1</v>
      </c>
      <c r="L14" s="10">
        <f t="shared" ref="L14:L25" si="2">K14/E14</f>
        <v>0.04</v>
      </c>
      <c r="M14" s="9"/>
      <c r="N14" s="15"/>
    </row>
    <row r="15" spans="1:14" s="11" customFormat="1" x14ac:dyDescent="0.2">
      <c r="A15" s="8" t="s">
        <v>38</v>
      </c>
      <c r="B15" s="9" t="s">
        <v>35</v>
      </c>
      <c r="C15" s="9" t="str">
        <f>'1'!C15</f>
        <v>501A</v>
      </c>
      <c r="D15" s="9" t="str">
        <f>'[1]1'!D15</f>
        <v>IIND</v>
      </c>
      <c r="E15" s="9">
        <f>'[1]1'!E15</f>
        <v>20</v>
      </c>
      <c r="F15" s="9"/>
      <c r="G15" s="9"/>
      <c r="H15" s="10">
        <f t="shared" ref="H15:H25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>
        <v>70.13</v>
      </c>
      <c r="N15" s="15">
        <v>0.78</v>
      </c>
    </row>
    <row r="16" spans="1:14" s="11" customFormat="1" x14ac:dyDescent="0.2">
      <c r="A16" s="8" t="s">
        <v>38</v>
      </c>
      <c r="B16" s="9" t="s">
        <v>35</v>
      </c>
      <c r="C16" s="9" t="str">
        <f>'1'!C16</f>
        <v>501B</v>
      </c>
      <c r="D16" s="9">
        <f>'[1]1'!D16</f>
        <v>0</v>
      </c>
      <c r="E16" s="9">
        <f>'[1]1'!E16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>
        <v>74.459999999999994</v>
      </c>
      <c r="N16" s="15">
        <v>0.85</v>
      </c>
    </row>
    <row r="17" spans="1:14" s="11" customFormat="1" ht="25.5" x14ac:dyDescent="0.2">
      <c r="A17" s="8" t="s">
        <v>41</v>
      </c>
      <c r="B17" s="9" t="s">
        <v>35</v>
      </c>
      <c r="C17" s="9" t="str">
        <f>'1'!C17</f>
        <v>101A</v>
      </c>
      <c r="D17" s="9">
        <f>'[1]1'!D17</f>
        <v>0</v>
      </c>
      <c r="E17" s="9">
        <f>'[1]1'!E17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 t="s">
        <v>31</v>
      </c>
      <c r="B18" s="9" t="s">
        <v>35</v>
      </c>
      <c r="C18" s="9" t="str">
        <f>'1'!C18</f>
        <v>101B</v>
      </c>
      <c r="D18" s="9">
        <f>'[1]1'!D18</f>
        <v>0</v>
      </c>
      <c r="E18" s="9">
        <f>'[1]1'!E18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 t="s">
        <v>31</v>
      </c>
      <c r="B19" s="9" t="s">
        <v>35</v>
      </c>
      <c r="C19" s="9" t="e">
        <f>'1'!#REF!</f>
        <v>#REF!</v>
      </c>
      <c r="D19" s="9">
        <f>'[1]1'!D19</f>
        <v>0</v>
      </c>
      <c r="E19" s="9">
        <f>'[1]1'!E19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/>
      <c r="B20" s="9"/>
      <c r="C20" s="9">
        <f>'[1]1'!C20</f>
        <v>0</v>
      </c>
      <c r="D20" s="9">
        <f>'[1]1'!D20</f>
        <v>0</v>
      </c>
      <c r="E20" s="9">
        <f>'[1]1'!E20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/>
      <c r="B21" s="9"/>
      <c r="C21" s="9">
        <f>'[1]1'!C21</f>
        <v>0</v>
      </c>
      <c r="D21" s="9">
        <f>'[1]1'!D21</f>
        <v>0</v>
      </c>
      <c r="E21" s="9">
        <f>'[1]1'!E21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/>
      <c r="B22" s="9"/>
      <c r="C22" s="9">
        <f>'[1]1'!C22</f>
        <v>0</v>
      </c>
      <c r="D22" s="9">
        <f>'[1]1'!D22</f>
        <v>0</v>
      </c>
      <c r="E22" s="9">
        <f>'[1]1'!E22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MC. CARLOS MARTINEZ GALAN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2022-12-01T18:47:32Z</dcterms:modified>
  <cp:category/>
  <cp:contentStatus/>
</cp:coreProperties>
</file>