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AnaFrancisca\Desktop\2223-SepEne\ReportesSGI\"/>
    </mc:Choice>
  </mc:AlternateContent>
  <xr:revisionPtr revIDLastSave="0" documentId="13_ncr:1_{E7D8FEE2-4470-4024-B4EE-159B999BDDDC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E18" i="3" l="1"/>
  <c r="D18" i="3"/>
  <c r="E17" i="3"/>
  <c r="D17" i="3"/>
  <c r="E16" i="3"/>
  <c r="D16" i="3"/>
  <c r="E15" i="3"/>
  <c r="D15" i="3"/>
  <c r="E14" i="3"/>
  <c r="D14" i="3"/>
  <c r="C18" i="3"/>
  <c r="C17" i="3"/>
  <c r="C16" i="3"/>
  <c r="C15" i="3"/>
  <c r="C14" i="3"/>
  <c r="A18" i="3"/>
  <c r="A17" i="3"/>
  <c r="A16" i="3"/>
  <c r="A15" i="3"/>
  <c r="A14" i="3"/>
  <c r="I15" i="2" l="1"/>
  <c r="L15" i="2"/>
  <c r="E15" i="2"/>
  <c r="D15" i="2"/>
  <c r="C15" i="2"/>
  <c r="A15" i="2"/>
  <c r="I19" i="2"/>
  <c r="E18" i="2"/>
  <c r="L18" i="2" s="1"/>
  <c r="D18" i="2"/>
  <c r="C18" i="2"/>
  <c r="A18" i="2"/>
  <c r="E17" i="2"/>
  <c r="I17" i="2" s="1"/>
  <c r="D17" i="2"/>
  <c r="C17" i="2"/>
  <c r="A17" i="2"/>
  <c r="I27" i="4"/>
  <c r="I26" i="4"/>
  <c r="I25" i="4"/>
  <c r="I24" i="4"/>
  <c r="I23" i="4"/>
  <c r="I22" i="4"/>
  <c r="I21" i="4"/>
  <c r="I20" i="4"/>
  <c r="I19" i="4"/>
  <c r="I18" i="4"/>
  <c r="L17" i="4"/>
  <c r="I17" i="4"/>
  <c r="L16" i="4"/>
  <c r="I16" i="4"/>
  <c r="L15" i="4"/>
  <c r="I15" i="4"/>
  <c r="I28" i="4" s="1"/>
  <c r="L14" i="4"/>
  <c r="I14" i="4"/>
  <c r="I27" i="3"/>
  <c r="I26" i="3"/>
  <c r="I25" i="3"/>
  <c r="I24" i="3"/>
  <c r="I23" i="3"/>
  <c r="I22" i="3"/>
  <c r="I21" i="3"/>
  <c r="I20" i="3"/>
  <c r="I19" i="3"/>
  <c r="I18" i="3"/>
  <c r="L17" i="3"/>
  <c r="I17" i="3"/>
  <c r="L16" i="3"/>
  <c r="I16" i="3"/>
  <c r="L15" i="3"/>
  <c r="I15" i="3"/>
  <c r="L14" i="3"/>
  <c r="I14" i="3"/>
  <c r="I27" i="2"/>
  <c r="I26" i="2"/>
  <c r="I25" i="2"/>
  <c r="I24" i="2"/>
  <c r="I23" i="2"/>
  <c r="I22" i="2"/>
  <c r="I21" i="2"/>
  <c r="I20" i="2"/>
  <c r="N28" i="4"/>
  <c r="M28" i="4"/>
  <c r="K28" i="4"/>
  <c r="G28" i="4"/>
  <c r="F28" i="4"/>
  <c r="E28" i="4"/>
  <c r="N28" i="3"/>
  <c r="M28" i="3"/>
  <c r="K28" i="3"/>
  <c r="G28" i="3"/>
  <c r="F28" i="3"/>
  <c r="E28" i="3"/>
  <c r="N28" i="2"/>
  <c r="M28" i="2"/>
  <c r="K28" i="2"/>
  <c r="G28" i="2"/>
  <c r="F28" i="2"/>
  <c r="N28" i="1"/>
  <c r="M28" i="1"/>
  <c r="K28" i="1"/>
  <c r="L28" i="1" s="1"/>
  <c r="L15" i="1"/>
  <c r="L16" i="1"/>
  <c r="L17" i="1"/>
  <c r="L14" i="1"/>
  <c r="I18" i="1"/>
  <c r="I19" i="1"/>
  <c r="I20" i="1"/>
  <c r="I21" i="1"/>
  <c r="I22" i="1"/>
  <c r="I23" i="1"/>
  <c r="I24" i="1"/>
  <c r="I25" i="1"/>
  <c r="I26" i="1"/>
  <c r="I27" i="1"/>
  <c r="I16" i="1"/>
  <c r="I17" i="1"/>
  <c r="I14" i="1"/>
  <c r="G28" i="1"/>
  <c r="F28" i="1"/>
  <c r="E28" i="1"/>
  <c r="B37" i="5"/>
  <c r="N28" i="5"/>
  <c r="M28" i="5"/>
  <c r="K28" i="5"/>
  <c r="G28" i="5"/>
  <c r="F28" i="5"/>
  <c r="E28" i="5"/>
  <c r="I28" i="5" s="1"/>
  <c r="J28" i="5" s="1"/>
  <c r="I17" i="5"/>
  <c r="J17" i="5" s="1"/>
  <c r="H17" i="5"/>
  <c r="E17" i="5"/>
  <c r="L17" i="5" s="1"/>
  <c r="D17" i="5"/>
  <c r="C17" i="5"/>
  <c r="A17" i="5"/>
  <c r="I16" i="5"/>
  <c r="J16" i="5" s="1"/>
  <c r="H16" i="5"/>
  <c r="E16" i="5"/>
  <c r="L16" i="5" s="1"/>
  <c r="D16" i="5"/>
  <c r="C16" i="5"/>
  <c r="A16" i="5"/>
  <c r="I15" i="5"/>
  <c r="J15" i="5" s="1"/>
  <c r="H15" i="5"/>
  <c r="E15" i="5"/>
  <c r="L15" i="5" s="1"/>
  <c r="D15" i="5"/>
  <c r="C15" i="5"/>
  <c r="A15" i="5"/>
  <c r="I14" i="5"/>
  <c r="J14" i="5" s="1"/>
  <c r="H14" i="5"/>
  <c r="E14" i="5"/>
  <c r="L14" i="5" s="1"/>
  <c r="D14" i="5"/>
  <c r="C14" i="5"/>
  <c r="A14" i="5"/>
  <c r="B10" i="5"/>
  <c r="L8" i="5"/>
  <c r="H8" i="5"/>
  <c r="E8" i="5"/>
  <c r="E17" i="4"/>
  <c r="D17" i="4"/>
  <c r="C17" i="4"/>
  <c r="A17" i="4"/>
  <c r="E16" i="4"/>
  <c r="D16" i="4"/>
  <c r="C16" i="4"/>
  <c r="A16" i="4"/>
  <c r="E15" i="4"/>
  <c r="D15" i="4"/>
  <c r="C15" i="4"/>
  <c r="A15" i="4"/>
  <c r="E14" i="4"/>
  <c r="D14" i="4"/>
  <c r="C14" i="4"/>
  <c r="A14" i="4"/>
  <c r="B10" i="4"/>
  <c r="B37" i="4" s="1"/>
  <c r="L8" i="4"/>
  <c r="H8" i="4"/>
  <c r="E8" i="4"/>
  <c r="B10" i="3"/>
  <c r="B37" i="3" s="1"/>
  <c r="L8" i="3"/>
  <c r="H8" i="3"/>
  <c r="E8" i="3"/>
  <c r="E16" i="2"/>
  <c r="I16" i="2" s="1"/>
  <c r="D16" i="2"/>
  <c r="C16" i="2"/>
  <c r="A16" i="2"/>
  <c r="E14" i="2"/>
  <c r="L14" i="2" s="1"/>
  <c r="D14" i="2"/>
  <c r="C14" i="2"/>
  <c r="A14" i="2"/>
  <c r="B10" i="2"/>
  <c r="B37" i="2" s="1"/>
  <c r="L8" i="2"/>
  <c r="H8" i="2"/>
  <c r="E8" i="2"/>
  <c r="B37" i="1"/>
  <c r="I15" i="1"/>
  <c r="L16" i="2" l="1"/>
  <c r="I14" i="2"/>
  <c r="I28" i="2" s="1"/>
  <c r="L17" i="2"/>
  <c r="I18" i="2"/>
  <c r="E28" i="2"/>
  <c r="L28" i="5"/>
  <c r="L28" i="4"/>
  <c r="L28" i="3"/>
  <c r="I28" i="3"/>
  <c r="L28" i="2"/>
  <c r="I28" i="1"/>
  <c r="H28" i="5"/>
</calcChain>
</file>

<file path=xl/sharedStrings.xml><?xml version="1.0" encoding="utf-8"?>
<sst xmlns="http://schemas.openxmlformats.org/spreadsheetml/2006/main" count="200" uniqueCount="49">
  <si>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</si>
  <si>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</si>
  <si>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</si>
  <si>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</si>
  <si>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</si>
  <si>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</si>
  <si>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</si>
  <si>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</si>
  <si>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</si>
  <si>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ANA FRANCISCA LULE RANGEL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</si>
  <si>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</si>
  <si>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</si>
  <si>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</si>
  <si>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</si>
  <si>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</si>
  <si>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</si>
  <si>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</si>
  <si>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</si>
  <si>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</si>
  <si>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</si>
  <si>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</si>
  <si>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</si>
  <si>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</si>
  <si>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</si>
  <si>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</si>
  <si>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MATEMÁTICAS DICRETAS</t>
  </si>
  <si>
    <t>-</t>
  </si>
  <si>
    <t>104A</t>
  </si>
  <si>
    <t>TALLER DE ÉTICA</t>
  </si>
  <si>
    <t>LENGUAJES DE INTERFAZ</t>
  </si>
  <si>
    <t>504A</t>
  </si>
  <si>
    <t>TALLER DE INVESTIGACIÓN</t>
  </si>
  <si>
    <t>704A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</si>
  <si>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</si>
  <si>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</si>
  <si>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</si>
  <si>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</si>
  <si>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</si>
  <si>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ISC. MARÍA ELENA MORALES BENÍTEZ</t>
  </si>
  <si>
    <t>PROFESOR (A):</t>
  </si>
  <si>
    <t>EN SISTEMAS COMPUTACIONALES</t>
  </si>
  <si>
    <t>Final</t>
  </si>
  <si>
    <t>S/E</t>
  </si>
  <si>
    <t>1°</t>
  </si>
  <si>
    <t>ISIC</t>
  </si>
  <si>
    <t>SEP 22 - ENE 23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</si>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</sst>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0" fillId="0" borderId="0" xfId="0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7" zoomScale="80" zoomScaleNormal="80" zoomScaleSheetLayoutView="50" workbookViewId="0">
      <selection activeCell="B17" sqref="B17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9.45312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4" t="s">
        <v>3</v>
      </c>
      <c r="B6" s="24"/>
      <c r="C6" s="24"/>
      <c r="D6" s="24"/>
      <c r="E6" s="45" t="s">
        <v>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1" t="s">
        <v>43</v>
      </c>
      <c r="C8" s="30"/>
      <c r="D8" s="6" t="s">
        <v>6</v>
      </c>
      <c r="E8" s="7">
        <v>4</v>
      </c>
      <c r="F8" s="1"/>
      <c r="G8" s="4" t="s">
        <v>7</v>
      </c>
      <c r="H8" s="7">
        <v>4</v>
      </c>
      <c r="I8" s="42" t="s">
        <v>8</v>
      </c>
      <c r="J8" s="24"/>
      <c r="K8" s="24"/>
      <c r="L8" s="31" t="s">
        <v>45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39</v>
      </c>
      <c r="B10" s="31" t="s">
        <v>9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38" t="s">
        <v>15</v>
      </c>
      <c r="G12" s="39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4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0" t="s">
        <v>25</v>
      </c>
      <c r="B14" s="11" t="s">
        <v>42</v>
      </c>
      <c r="C14" s="11" t="s">
        <v>27</v>
      </c>
      <c r="D14" s="11" t="s">
        <v>44</v>
      </c>
      <c r="E14" s="11">
        <v>39</v>
      </c>
      <c r="F14" s="11"/>
      <c r="G14" s="11"/>
      <c r="H14" s="12"/>
      <c r="I14" s="11">
        <f>(E14-SUM(F14:G14))-K14</f>
        <v>39</v>
      </c>
      <c r="J14" s="12"/>
      <c r="K14" s="11">
        <v>0</v>
      </c>
      <c r="L14" s="12">
        <f t="shared" ref="L14:L17" si="0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0" t="s">
        <v>28</v>
      </c>
      <c r="B15" s="11" t="s">
        <v>22</v>
      </c>
      <c r="C15" s="11" t="s">
        <v>27</v>
      </c>
      <c r="D15" s="11" t="s">
        <v>44</v>
      </c>
      <c r="E15" s="11">
        <v>41</v>
      </c>
      <c r="F15" s="11">
        <v>35</v>
      </c>
      <c r="G15" s="11"/>
      <c r="H15" s="12"/>
      <c r="I15" s="11">
        <f>(E15-SUM(F15:G15))-K15</f>
        <v>6</v>
      </c>
      <c r="J15" s="12"/>
      <c r="K15" s="11">
        <v>0</v>
      </c>
      <c r="L15" s="12">
        <f t="shared" si="0"/>
        <v>0</v>
      </c>
      <c r="M15" s="11">
        <v>82</v>
      </c>
      <c r="N15" s="13">
        <v>0.85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0" t="s">
        <v>29</v>
      </c>
      <c r="B16" s="11" t="s">
        <v>42</v>
      </c>
      <c r="C16" s="11" t="s">
        <v>30</v>
      </c>
      <c r="D16" s="11" t="s">
        <v>44</v>
      </c>
      <c r="E16" s="11">
        <v>24</v>
      </c>
      <c r="F16" s="11"/>
      <c r="G16" s="11"/>
      <c r="H16" s="12"/>
      <c r="I16" s="11">
        <f t="shared" ref="I16:I27" si="1">(E16-SUM(F16:G16))-K16</f>
        <v>24</v>
      </c>
      <c r="J16" s="12"/>
      <c r="K16" s="11">
        <v>0</v>
      </c>
      <c r="L16" s="12">
        <f t="shared" si="0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0" t="s">
        <v>31</v>
      </c>
      <c r="B17" s="11" t="s">
        <v>22</v>
      </c>
      <c r="C17" s="11" t="s">
        <v>32</v>
      </c>
      <c r="D17" s="11" t="s">
        <v>44</v>
      </c>
      <c r="E17" s="11">
        <v>21</v>
      </c>
      <c r="F17" s="11">
        <v>14</v>
      </c>
      <c r="G17" s="11"/>
      <c r="H17" s="12"/>
      <c r="I17" s="11">
        <f t="shared" si="1"/>
        <v>7</v>
      </c>
      <c r="J17" s="12"/>
      <c r="K17" s="11">
        <v>0</v>
      </c>
      <c r="L17" s="12">
        <f t="shared" si="0"/>
        <v>0</v>
      </c>
      <c r="M17" s="11">
        <v>65</v>
      </c>
      <c r="N17" s="13">
        <v>0.67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5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5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5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5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5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5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5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5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5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5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33</v>
      </c>
      <c r="B28" s="17" t="s">
        <v>26</v>
      </c>
      <c r="C28" s="17" t="s">
        <v>26</v>
      </c>
      <c r="D28" s="17" t="s">
        <v>26</v>
      </c>
      <c r="E28" s="17">
        <f>SUM(E14:E27)</f>
        <v>125</v>
      </c>
      <c r="F28" s="17">
        <f>SUM(F14:F27)</f>
        <v>49</v>
      </c>
      <c r="G28" s="17">
        <f>SUM(G14:G27)</f>
        <v>0</v>
      </c>
      <c r="H28" s="18"/>
      <c r="I28" s="17">
        <f>SUM(I14:I27)</f>
        <v>76</v>
      </c>
      <c r="J28" s="18"/>
      <c r="K28" s="17">
        <f>SUM(K14:K27)</f>
        <v>0</v>
      </c>
      <c r="L28" s="18">
        <f t="shared" ref="L28" si="2">K28/E28</f>
        <v>0</v>
      </c>
      <c r="M28" s="17">
        <f>AVERAGE(M14:M27)</f>
        <v>73.5</v>
      </c>
      <c r="N28" s="19">
        <f>AVERAGE(N14:N27)</f>
        <v>0.76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26" t="s">
        <v>34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27" t="s">
        <v>35</v>
      </c>
      <c r="C33" s="24"/>
      <c r="D33" s="24"/>
      <c r="E33" s="1"/>
      <c r="F33" s="1"/>
      <c r="G33" s="28" t="s">
        <v>36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32" t="s">
        <v>37</v>
      </c>
      <c r="B35" s="24"/>
      <c r="C35" s="8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23" t="str">
        <f>B10</f>
        <v>ANA FRANCISCA LULE RANGEL</v>
      </c>
      <c r="C37" s="24"/>
      <c r="D37" s="24"/>
      <c r="E37" s="21"/>
      <c r="F37" s="21"/>
      <c r="G37" s="25" t="s">
        <v>38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7" workbookViewId="0">
      <selection activeCell="I14" sqref="I14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4" t="s">
        <v>3</v>
      </c>
      <c r="B6" s="24"/>
      <c r="C6" s="24"/>
      <c r="D6" s="24"/>
      <c r="E6" s="45" t="s">
        <v>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1">
        <v>2</v>
      </c>
      <c r="C8" s="30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42" t="s">
        <v>8</v>
      </c>
      <c r="J8" s="24"/>
      <c r="K8" s="24"/>
      <c r="L8" s="31" t="str">
        <f>'1'!L8</f>
        <v>SEP 22 - ENE 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39</v>
      </c>
      <c r="B10" s="31" t="str">
        <f>'1'!B10</f>
        <v>ANA FRANCISCA LULE RANGEL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38" t="s">
        <v>15</v>
      </c>
      <c r="G12" s="39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4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MATEMÁTICAS DICRETAS</v>
      </c>
      <c r="B14" s="11" t="s">
        <v>22</v>
      </c>
      <c r="C14" s="11" t="str">
        <f>'1'!C14</f>
        <v>104A</v>
      </c>
      <c r="D14" s="11" t="str">
        <f>'1'!D14</f>
        <v>ISIC</v>
      </c>
      <c r="E14" s="11">
        <f>'1'!E14</f>
        <v>39</v>
      </c>
      <c r="F14" s="11">
        <v>37</v>
      </c>
      <c r="G14" s="11"/>
      <c r="H14" s="12"/>
      <c r="I14" s="11">
        <f>(E14-SUM(F14:G14))-K14</f>
        <v>2</v>
      </c>
      <c r="J14" s="12"/>
      <c r="K14" s="11">
        <v>0</v>
      </c>
      <c r="L14" s="12">
        <f t="shared" ref="L14:L18" si="0">K14/E14</f>
        <v>0</v>
      </c>
      <c r="M14" s="11">
        <v>86</v>
      </c>
      <c r="N14" s="13">
        <v>0.82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'1'!A14</f>
        <v>MATEMÁTICAS DICRETAS</v>
      </c>
      <c r="B15" s="11" t="s">
        <v>46</v>
      </c>
      <c r="C15" s="11" t="str">
        <f>'1'!C14</f>
        <v>104A</v>
      </c>
      <c r="D15" s="11" t="str">
        <f>'1'!D14</f>
        <v>ISIC</v>
      </c>
      <c r="E15" s="11">
        <f>'1'!E14</f>
        <v>39</v>
      </c>
      <c r="F15" s="11">
        <v>35</v>
      </c>
      <c r="G15" s="11"/>
      <c r="H15" s="12"/>
      <c r="I15" s="11">
        <f>(E15-SUM(F15:G15))-K15</f>
        <v>4</v>
      </c>
      <c r="J15" s="12"/>
      <c r="K15" s="11">
        <v>0</v>
      </c>
      <c r="L15" s="12">
        <f t="shared" ref="L15" si="1">K15/E15</f>
        <v>0</v>
      </c>
      <c r="M15" s="11">
        <v>79</v>
      </c>
      <c r="N15" s="13">
        <v>0.77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'1'!A15</f>
        <v>TALLER DE ÉTICA</v>
      </c>
      <c r="B16" s="11" t="s">
        <v>42</v>
      </c>
      <c r="C16" s="11" t="str">
        <f>'1'!C15</f>
        <v>104A</v>
      </c>
      <c r="D16" s="11" t="str">
        <f>'1'!D15</f>
        <v>ISIC</v>
      </c>
      <c r="E16" s="11">
        <f>'1'!E15</f>
        <v>41</v>
      </c>
      <c r="F16" s="11"/>
      <c r="G16" s="11"/>
      <c r="H16" s="12"/>
      <c r="I16" s="11">
        <f>(E16-SUM(F16:G16))-K16</f>
        <v>41</v>
      </c>
      <c r="J16" s="12"/>
      <c r="K16" s="11">
        <v>0</v>
      </c>
      <c r="L16" s="12">
        <f t="shared" si="0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'1'!A16</f>
        <v>LENGUAJES DE INTERFAZ</v>
      </c>
      <c r="B17" s="11" t="s">
        <v>22</v>
      </c>
      <c r="C17" s="11" t="str">
        <f>'1'!C16</f>
        <v>504A</v>
      </c>
      <c r="D17" s="11" t="str">
        <f>'1'!D16</f>
        <v>ISIC</v>
      </c>
      <c r="E17" s="11">
        <f>'1'!E16</f>
        <v>24</v>
      </c>
      <c r="F17" s="11">
        <v>21</v>
      </c>
      <c r="G17" s="11"/>
      <c r="H17" s="12"/>
      <c r="I17" s="11">
        <f t="shared" ref="I17:I27" si="2">(E17-SUM(F17:G17))-K17</f>
        <v>3</v>
      </c>
      <c r="J17" s="12"/>
      <c r="K17" s="11">
        <v>0</v>
      </c>
      <c r="L17" s="12">
        <f t="shared" si="0"/>
        <v>0</v>
      </c>
      <c r="M17" s="11">
        <v>75</v>
      </c>
      <c r="N17" s="13">
        <v>0.88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 t="str">
        <f>'1'!A17</f>
        <v>TALLER DE INVESTIGACIÓN</v>
      </c>
      <c r="B18" s="11" t="s">
        <v>42</v>
      </c>
      <c r="C18" s="11" t="str">
        <f>'1'!C17</f>
        <v>704A</v>
      </c>
      <c r="D18" s="11" t="str">
        <f>'1'!D17</f>
        <v>ISIC</v>
      </c>
      <c r="E18" s="11">
        <f>'1'!E17</f>
        <v>21</v>
      </c>
      <c r="F18" s="11"/>
      <c r="G18" s="11"/>
      <c r="H18" s="12"/>
      <c r="I18" s="11">
        <f t="shared" si="2"/>
        <v>21</v>
      </c>
      <c r="J18" s="12"/>
      <c r="K18" s="11">
        <v>0</v>
      </c>
      <c r="L18" s="12">
        <f t="shared" si="0"/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>
        <f t="shared" si="2"/>
        <v>0</v>
      </c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>
        <f t="shared" si="2"/>
        <v>0</v>
      </c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>
        <f t="shared" si="2"/>
        <v>0</v>
      </c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>
        <f t="shared" si="2"/>
        <v>0</v>
      </c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>
        <f t="shared" si="2"/>
        <v>0</v>
      </c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>
        <f t="shared" si="2"/>
        <v>0</v>
      </c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>
        <f t="shared" si="2"/>
        <v>0</v>
      </c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>
        <f t="shared" si="2"/>
        <v>0</v>
      </c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>
        <f t="shared" si="2"/>
        <v>0</v>
      </c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33</v>
      </c>
      <c r="B28" s="17" t="s">
        <v>26</v>
      </c>
      <c r="C28" s="17" t="s">
        <v>26</v>
      </c>
      <c r="D28" s="17" t="s">
        <v>26</v>
      </c>
      <c r="E28" s="17">
        <f>SUM(E14:E27)</f>
        <v>164</v>
      </c>
      <c r="F28" s="17">
        <f>SUM(F14:F27)</f>
        <v>93</v>
      </c>
      <c r="G28" s="17">
        <f>SUM(G14:G27)</f>
        <v>0</v>
      </c>
      <c r="H28" s="18"/>
      <c r="I28" s="17">
        <f>SUM(I14:I27)</f>
        <v>71</v>
      </c>
      <c r="J28" s="18"/>
      <c r="K28" s="17">
        <f>SUM(K14:K27)</f>
        <v>0</v>
      </c>
      <c r="L28" s="18">
        <f t="shared" ref="L28" si="3">K28/E28</f>
        <v>0</v>
      </c>
      <c r="M28" s="22">
        <f>AVERAGE(M14:M27)</f>
        <v>80</v>
      </c>
      <c r="N28" s="19">
        <f>AVERAGE(N14:N27)</f>
        <v>0.82333333333333325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26" t="s">
        <v>34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27" t="s">
        <v>35</v>
      </c>
      <c r="C33" s="24"/>
      <c r="D33" s="24"/>
      <c r="E33" s="1"/>
      <c r="F33" s="1"/>
      <c r="G33" s="28" t="s">
        <v>36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32" t="s">
        <v>37</v>
      </c>
      <c r="B35" s="24"/>
      <c r="C35" s="8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23" t="str">
        <f>B10</f>
        <v>ANA FRANCISCA LULE RANGEL</v>
      </c>
      <c r="C37" s="24"/>
      <c r="D37" s="24"/>
      <c r="E37" s="21"/>
      <c r="F37" s="21"/>
      <c r="G37" s="25" t="s">
        <v>38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abSelected="1" topLeftCell="A11" workbookViewId="0">
      <selection activeCell="M15" sqref="M15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4" t="s">
        <v>3</v>
      </c>
      <c r="B6" s="24"/>
      <c r="C6" s="24"/>
      <c r="D6" s="24"/>
      <c r="E6" s="45" t="s">
        <v>40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1">
        <v>3</v>
      </c>
      <c r="C8" s="30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42" t="s">
        <v>8</v>
      </c>
      <c r="J8" s="24"/>
      <c r="K8" s="24"/>
      <c r="L8" s="31" t="str">
        <f>'1'!L8</f>
        <v>SEP 22 - ENE 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39</v>
      </c>
      <c r="B10" s="31" t="str">
        <f>'1'!B10</f>
        <v>ANA FRANCISCA LULE RANGEL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38" t="s">
        <v>15</v>
      </c>
      <c r="G12" s="39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4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MATEMÁTICAS DICRETAS</v>
      </c>
      <c r="B14" s="11" t="s">
        <v>47</v>
      </c>
      <c r="C14" s="11" t="str">
        <f>'1'!C14</f>
        <v>104A</v>
      </c>
      <c r="D14" s="11" t="str">
        <f>'1'!D14</f>
        <v>ISIC</v>
      </c>
      <c r="E14" s="11">
        <f>'1'!E14</f>
        <v>39</v>
      </c>
      <c r="F14" s="11">
        <v>23</v>
      </c>
      <c r="G14" s="11"/>
      <c r="H14" s="12"/>
      <c r="I14" s="11">
        <f>(E14-SUM(F14:G14))-K14</f>
        <v>16</v>
      </c>
      <c r="J14" s="12"/>
      <c r="K14" s="11">
        <v>0</v>
      </c>
      <c r="L14" s="12">
        <f t="shared" ref="L14:L17" si="0">K14/E14</f>
        <v>0</v>
      </c>
      <c r="M14" s="11">
        <v>51</v>
      </c>
      <c r="N14" s="13">
        <v>0.59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'1'!A14</f>
        <v>MATEMÁTICAS DICRETAS</v>
      </c>
      <c r="B15" s="11" t="s">
        <v>48</v>
      </c>
      <c r="C15" s="11" t="str">
        <f>'1'!C14</f>
        <v>104A</v>
      </c>
      <c r="D15" s="11" t="str">
        <f>'1'!D14</f>
        <v>ISIC</v>
      </c>
      <c r="E15" s="11">
        <f>'1'!E14</f>
        <v>39</v>
      </c>
      <c r="F15" s="11">
        <v>32</v>
      </c>
      <c r="G15" s="11"/>
      <c r="H15" s="12"/>
      <c r="I15" s="11">
        <f>(E15-SUM(F15:G15))-K15</f>
        <v>7</v>
      </c>
      <c r="J15" s="12"/>
      <c r="K15" s="11">
        <v>0</v>
      </c>
      <c r="L15" s="12">
        <f t="shared" si="0"/>
        <v>0</v>
      </c>
      <c r="M15" s="11">
        <v>75</v>
      </c>
      <c r="N15" s="13">
        <v>0.82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'1'!A15</f>
        <v>TALLER DE ÉTICA</v>
      </c>
      <c r="B16" s="11" t="s">
        <v>42</v>
      </c>
      <c r="C16" s="11" t="str">
        <f>'1'!C15</f>
        <v>104A</v>
      </c>
      <c r="D16" s="11" t="str">
        <f>'1'!D15</f>
        <v>ISIC</v>
      </c>
      <c r="E16" s="11">
        <f>'1'!E15</f>
        <v>41</v>
      </c>
      <c r="F16" s="11"/>
      <c r="G16" s="11"/>
      <c r="H16" s="12"/>
      <c r="I16" s="11">
        <f t="shared" ref="I16:I27" si="1">(E16-SUM(F16:G16))-K16</f>
        <v>41</v>
      </c>
      <c r="J16" s="12"/>
      <c r="K16" s="11">
        <v>0</v>
      </c>
      <c r="L16" s="12">
        <f t="shared" si="0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'1'!A16</f>
        <v>LENGUAJES DE INTERFAZ</v>
      </c>
      <c r="B17" s="11" t="s">
        <v>42</v>
      </c>
      <c r="C17" s="11" t="str">
        <f>'1'!C16</f>
        <v>504A</v>
      </c>
      <c r="D17" s="11" t="str">
        <f>'1'!D16</f>
        <v>ISIC</v>
      </c>
      <c r="E17" s="11">
        <f>'1'!E16</f>
        <v>24</v>
      </c>
      <c r="F17" s="11"/>
      <c r="G17" s="11"/>
      <c r="H17" s="12"/>
      <c r="I17" s="11">
        <f t="shared" si="1"/>
        <v>24</v>
      </c>
      <c r="J17" s="12"/>
      <c r="K17" s="11">
        <v>0</v>
      </c>
      <c r="L17" s="12">
        <f t="shared" si="0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 t="str">
        <f>'1'!A17</f>
        <v>TALLER DE INVESTIGACIÓN</v>
      </c>
      <c r="B18" s="11" t="s">
        <v>42</v>
      </c>
      <c r="C18" s="11" t="str">
        <f>'1'!C17</f>
        <v>704A</v>
      </c>
      <c r="D18" s="11" t="str">
        <f>'1'!D17</f>
        <v>ISIC</v>
      </c>
      <c r="E18" s="11">
        <f>'1'!E17</f>
        <v>21</v>
      </c>
      <c r="F18" s="11"/>
      <c r="G18" s="11"/>
      <c r="H18" s="12"/>
      <c r="I18" s="11">
        <f t="shared" si="1"/>
        <v>21</v>
      </c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33</v>
      </c>
      <c r="B28" s="17" t="s">
        <v>26</v>
      </c>
      <c r="C28" s="17" t="s">
        <v>26</v>
      </c>
      <c r="D28" s="17" t="s">
        <v>26</v>
      </c>
      <c r="E28" s="17">
        <f>SUM(E14:E27)</f>
        <v>164</v>
      </c>
      <c r="F28" s="17">
        <f>SUM(F14:F27)</f>
        <v>55</v>
      </c>
      <c r="G28" s="17">
        <f>SUM(G14:G27)</f>
        <v>0</v>
      </c>
      <c r="H28" s="18"/>
      <c r="I28" s="17">
        <f>SUM(I14:I27)</f>
        <v>109</v>
      </c>
      <c r="J28" s="18"/>
      <c r="K28" s="17">
        <f>SUM(K14:K27)</f>
        <v>0</v>
      </c>
      <c r="L28" s="18">
        <f t="shared" ref="L28" si="2">K28/E28</f>
        <v>0</v>
      </c>
      <c r="M28" s="17">
        <f>AVERAGE(M14:M27)</f>
        <v>63</v>
      </c>
      <c r="N28" s="19">
        <f>AVERAGE(N14:N27)</f>
        <v>0.70499999999999996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26" t="s">
        <v>34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27" t="s">
        <v>35</v>
      </c>
      <c r="C33" s="24"/>
      <c r="D33" s="24"/>
      <c r="E33" s="1"/>
      <c r="F33" s="1"/>
      <c r="G33" s="28" t="s">
        <v>36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32" t="s">
        <v>37</v>
      </c>
      <c r="B35" s="24"/>
      <c r="C35" s="8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23" t="str">
        <f>B10</f>
        <v>ANA FRANCISCA LULE RANGEL</v>
      </c>
      <c r="C37" s="24"/>
      <c r="D37" s="24"/>
      <c r="E37" s="21"/>
      <c r="F37" s="21"/>
      <c r="G37" s="25" t="s">
        <v>38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A15" workbookViewId="0">
      <selection activeCell="D21" sqref="D21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4" t="s">
        <v>3</v>
      </c>
      <c r="B6" s="24"/>
      <c r="C6" s="24"/>
      <c r="D6" s="24"/>
      <c r="E6" s="45" t="s">
        <v>40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1">
        <v>4</v>
      </c>
      <c r="C8" s="30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42" t="s">
        <v>8</v>
      </c>
      <c r="J8" s="24"/>
      <c r="K8" s="24"/>
      <c r="L8" s="31" t="str">
        <f>'1'!L8</f>
        <v>SEP 22 - ENE 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39</v>
      </c>
      <c r="B10" s="31" t="str">
        <f>'1'!B10</f>
        <v>ANA FRANCISCA LULE RANGEL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38" t="s">
        <v>15</v>
      </c>
      <c r="G12" s="39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4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MATEMÁTICAS DICRETAS</v>
      </c>
      <c r="B14" s="11"/>
      <c r="C14" s="11" t="str">
        <f>'1'!C14</f>
        <v>104A</v>
      </c>
      <c r="D14" s="11" t="str">
        <f>'1'!D14</f>
        <v>ISIC</v>
      </c>
      <c r="E14" s="11">
        <f>'1'!E14</f>
        <v>39</v>
      </c>
      <c r="F14" s="11"/>
      <c r="G14" s="11"/>
      <c r="H14" s="12"/>
      <c r="I14" s="11">
        <f>(E14-SUM(F14:G14))-K14</f>
        <v>39</v>
      </c>
      <c r="J14" s="12"/>
      <c r="K14" s="11">
        <v>0</v>
      </c>
      <c r="L14" s="12">
        <f t="shared" ref="L14:L17" si="0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'1'!A15</f>
        <v>TALLER DE ÉTICA</v>
      </c>
      <c r="B15" s="11"/>
      <c r="C15" s="11" t="str">
        <f>'1'!C15</f>
        <v>104A</v>
      </c>
      <c r="D15" s="11" t="str">
        <f>'1'!D15</f>
        <v>ISIC</v>
      </c>
      <c r="E15" s="11">
        <f>'1'!E15</f>
        <v>41</v>
      </c>
      <c r="F15" s="11"/>
      <c r="G15" s="11"/>
      <c r="H15" s="12"/>
      <c r="I15" s="11">
        <f>(E15-SUM(F15:G15))-K15</f>
        <v>41</v>
      </c>
      <c r="J15" s="12"/>
      <c r="K15" s="11">
        <v>0</v>
      </c>
      <c r="L15" s="12">
        <f t="shared" si="0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'1'!A16</f>
        <v>LENGUAJES DE INTERFAZ</v>
      </c>
      <c r="B16" s="11"/>
      <c r="C16" s="11" t="str">
        <f>'1'!C16</f>
        <v>504A</v>
      </c>
      <c r="D16" s="11" t="str">
        <f>'1'!D16</f>
        <v>ISIC</v>
      </c>
      <c r="E16" s="11">
        <f>'1'!E16</f>
        <v>24</v>
      </c>
      <c r="F16" s="11"/>
      <c r="G16" s="11"/>
      <c r="H16" s="12"/>
      <c r="I16" s="11">
        <f t="shared" ref="I16:I27" si="1">(E16-SUM(F16:G16))-K16</f>
        <v>24</v>
      </c>
      <c r="J16" s="12"/>
      <c r="K16" s="11">
        <v>0</v>
      </c>
      <c r="L16" s="12">
        <f t="shared" si="0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'1'!A17</f>
        <v>TALLER DE INVESTIGACIÓN</v>
      </c>
      <c r="B17" s="11"/>
      <c r="C17" s="11" t="str">
        <f>'1'!C17</f>
        <v>704A</v>
      </c>
      <c r="D17" s="11" t="str">
        <f>'1'!D17</f>
        <v>ISIC</v>
      </c>
      <c r="E17" s="11">
        <f>'1'!E17</f>
        <v>21</v>
      </c>
      <c r="F17" s="11"/>
      <c r="G17" s="11"/>
      <c r="H17" s="12"/>
      <c r="I17" s="11">
        <f t="shared" si="1"/>
        <v>21</v>
      </c>
      <c r="J17" s="12"/>
      <c r="K17" s="11">
        <v>0</v>
      </c>
      <c r="L17" s="12">
        <f t="shared" si="0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33</v>
      </c>
      <c r="B28" s="17" t="s">
        <v>26</v>
      </c>
      <c r="C28" s="17" t="s">
        <v>26</v>
      </c>
      <c r="D28" s="17" t="s">
        <v>26</v>
      </c>
      <c r="E28" s="17">
        <f>SUM(E14:E27)</f>
        <v>125</v>
      </c>
      <c r="F28" s="17">
        <f>SUM(F14:F27)</f>
        <v>0</v>
      </c>
      <c r="G28" s="17">
        <f>SUM(G14:G27)</f>
        <v>0</v>
      </c>
      <c r="H28" s="18"/>
      <c r="I28" s="17">
        <f>SUM(I14:I27)</f>
        <v>125</v>
      </c>
      <c r="J28" s="18"/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26" t="s">
        <v>34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27" t="s">
        <v>35</v>
      </c>
      <c r="C33" s="24"/>
      <c r="D33" s="24"/>
      <c r="E33" s="1"/>
      <c r="F33" s="1"/>
      <c r="G33" s="28" t="s">
        <v>36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32" t="s">
        <v>37</v>
      </c>
      <c r="B35" s="24"/>
      <c r="C35" s="8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23" t="str">
        <f>B10</f>
        <v>ANA FRANCISCA LULE RANGEL</v>
      </c>
      <c r="C37" s="24"/>
      <c r="D37" s="24"/>
      <c r="E37" s="21"/>
      <c r="F37" s="21"/>
      <c r="G37" s="25" t="s">
        <v>38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D21" sqref="D21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4" t="s">
        <v>3</v>
      </c>
      <c r="B6" s="24"/>
      <c r="C6" s="24"/>
      <c r="D6" s="24"/>
      <c r="E6" s="45" t="s">
        <v>40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1" t="s">
        <v>41</v>
      </c>
      <c r="C8" s="30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42" t="s">
        <v>8</v>
      </c>
      <c r="J8" s="24"/>
      <c r="K8" s="24"/>
      <c r="L8" s="31" t="str">
        <f>'1'!L8</f>
        <v>SEP 22 - ENE 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39</v>
      </c>
      <c r="B10" s="31" t="str">
        <f>'1'!B10</f>
        <v>ANA FRANCISCA LULE RANGEL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38" t="s">
        <v>15</v>
      </c>
      <c r="G12" s="39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4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MATEMÁTICAS DICRETAS</v>
      </c>
      <c r="B14" s="11"/>
      <c r="C14" s="11" t="str">
        <f>'1'!C14</f>
        <v>104A</v>
      </c>
      <c r="D14" s="11" t="str">
        <f>'1'!D14</f>
        <v>ISIC</v>
      </c>
      <c r="E14" s="11">
        <f>'1'!E14</f>
        <v>39</v>
      </c>
      <c r="F14" s="11"/>
      <c r="G14" s="11"/>
      <c r="H14" s="12">
        <f t="shared" ref="H14:H17" si="0">F14/E14</f>
        <v>0</v>
      </c>
      <c r="I14" s="11">
        <f t="shared" ref="I14:I17" si="1">(E14-SUM(F14:G14))-K14</f>
        <v>39</v>
      </c>
      <c r="J14" s="12">
        <f t="shared" ref="J14:J17" si="2">I14/E14</f>
        <v>1</v>
      </c>
      <c r="K14" s="11"/>
      <c r="L14" s="12">
        <f t="shared" ref="L14:L17" si="3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'1'!A15</f>
        <v>TALLER DE ÉTICA</v>
      </c>
      <c r="B15" s="11"/>
      <c r="C15" s="11" t="str">
        <f>'1'!C15</f>
        <v>104A</v>
      </c>
      <c r="D15" s="11" t="str">
        <f>'1'!D15</f>
        <v>ISIC</v>
      </c>
      <c r="E15" s="11">
        <f>'1'!E15</f>
        <v>41</v>
      </c>
      <c r="F15" s="11"/>
      <c r="G15" s="11"/>
      <c r="H15" s="12">
        <f t="shared" si="0"/>
        <v>0</v>
      </c>
      <c r="I15" s="11">
        <f t="shared" si="1"/>
        <v>41</v>
      </c>
      <c r="J15" s="12">
        <f t="shared" si="2"/>
        <v>1</v>
      </c>
      <c r="K15" s="11"/>
      <c r="L15" s="12">
        <f t="shared" si="3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'1'!A16</f>
        <v>LENGUAJES DE INTERFAZ</v>
      </c>
      <c r="B16" s="11"/>
      <c r="C16" s="11" t="str">
        <f>'1'!C16</f>
        <v>504A</v>
      </c>
      <c r="D16" s="11" t="str">
        <f>'1'!D16</f>
        <v>ISIC</v>
      </c>
      <c r="E16" s="11">
        <f>'1'!E16</f>
        <v>24</v>
      </c>
      <c r="F16" s="11"/>
      <c r="G16" s="11"/>
      <c r="H16" s="12">
        <f t="shared" si="0"/>
        <v>0</v>
      </c>
      <c r="I16" s="11">
        <f t="shared" si="1"/>
        <v>24</v>
      </c>
      <c r="J16" s="12">
        <f t="shared" si="2"/>
        <v>1</v>
      </c>
      <c r="K16" s="11"/>
      <c r="L16" s="12">
        <f t="shared" si="3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'1'!A17</f>
        <v>TALLER DE INVESTIGACIÓN</v>
      </c>
      <c r="B17" s="11"/>
      <c r="C17" s="11" t="str">
        <f>'1'!C17</f>
        <v>704A</v>
      </c>
      <c r="D17" s="11" t="str">
        <f>'1'!D17</f>
        <v>ISIC</v>
      </c>
      <c r="E17" s="11">
        <f>'1'!E17</f>
        <v>21</v>
      </c>
      <c r="F17" s="11"/>
      <c r="G17" s="11"/>
      <c r="H17" s="12">
        <f t="shared" si="0"/>
        <v>0</v>
      </c>
      <c r="I17" s="11">
        <f t="shared" si="1"/>
        <v>21</v>
      </c>
      <c r="J17" s="12">
        <f t="shared" si="2"/>
        <v>1</v>
      </c>
      <c r="K17" s="11"/>
      <c r="L17" s="12">
        <f t="shared" si="3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33</v>
      </c>
      <c r="B28" s="17" t="s">
        <v>26</v>
      </c>
      <c r="C28" s="17" t="s">
        <v>26</v>
      </c>
      <c r="D28" s="17" t="s">
        <v>26</v>
      </c>
      <c r="E28" s="17">
        <f t="shared" ref="E28:G28" si="4">SUM(E14:E27)</f>
        <v>125</v>
      </c>
      <c r="F28" s="17">
        <f t="shared" si="4"/>
        <v>0</v>
      </c>
      <c r="G28" s="17">
        <f t="shared" si="4"/>
        <v>0</v>
      </c>
      <c r="H28" s="18">
        <f>SUM(F28:G28)/E28</f>
        <v>0</v>
      </c>
      <c r="I28" s="17">
        <f>(E28-SUM(F28:G28))-K28</f>
        <v>125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 t="shared" ref="M28:N28" si="5">AVERAGE(M14:M27)</f>
        <v>#DIV/0!</v>
      </c>
      <c r="N28" s="19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26" t="s">
        <v>34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27" t="s">
        <v>35</v>
      </c>
      <c r="C33" s="24"/>
      <c r="D33" s="24"/>
      <c r="E33" s="1"/>
      <c r="F33" s="1"/>
      <c r="G33" s="28" t="s">
        <v>36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32" t="s">
        <v>37</v>
      </c>
      <c r="B35" s="24"/>
      <c r="C35" s="8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23" t="str">
        <f>B10</f>
        <v>ANA FRANCISCA LULE RANGEL</v>
      </c>
      <c r="C37" s="24"/>
      <c r="D37" s="24"/>
      <c r="E37" s="21"/>
      <c r="F37" s="21"/>
      <c r="G37" s="25" t="s">
        <v>38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2022-11-02T23:04:54Z</cp:lastPrinted>
  <dcterms:created xsi:type="dcterms:W3CDTF">2021-11-22T14:45:25Z</dcterms:created>
  <dcterms:modified xsi:type="dcterms:W3CDTF">2022-12-02T18:40:54Z</dcterms:modified>
</cp:coreProperties>
</file>