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2\Mecatronica Ago-Dic 2022 GRM\reporte\Reporte 1\"/>
    </mc:Choice>
  </mc:AlternateContent>
  <xr:revisionPtr revIDLastSave="0" documentId="13_ncr:1_{EB577956-9814-49E5-8D89-74397296A6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I25" i="22"/>
  <c r="J25" i="22" s="1"/>
  <c r="H25" i="22"/>
  <c r="I21" i="22"/>
  <c r="J21" i="22" s="1"/>
  <c r="H21" i="22"/>
  <c r="H20" i="22"/>
  <c r="I16" i="22"/>
  <c r="J16" i="22" s="1"/>
  <c r="I15" i="22"/>
  <c r="J15" i="22" s="1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H16" i="22" l="1"/>
  <c r="H17" i="22"/>
  <c r="H23" i="22"/>
  <c r="I17" i="22"/>
  <c r="J17" i="22" s="1"/>
  <c r="I23" i="22"/>
  <c r="J23" i="22" s="1"/>
  <c r="H19" i="22"/>
  <c r="H24" i="22"/>
  <c r="I19" i="22"/>
  <c r="J19" i="22" s="1"/>
  <c r="I24" i="22"/>
  <c r="J24" i="22" s="1"/>
  <c r="I14" i="22"/>
  <c r="J14" i="22" s="1"/>
  <c r="I20" i="22"/>
  <c r="J20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<sst xmlns="http://schemas.openxmlformats.org/spreadsheetml/2006/main" count="177" uniqueCount="40">
  <si>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</si>
  <si>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</si>
  <si>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</si>
  <si>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</si>
  <si>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</si>
  <si>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</si>
  <si>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</si>
  <si>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</si>
  <si>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</si>
  <si>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</si>
  <si>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</si>
  <si>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</si>
  <si>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</si>
  <si>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</si>
  <si>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</si>
  <si>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</si>
  <si>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</si>
  <si>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</si>
  <si>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</si>
  <si>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</si>
  <si>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</si>
  <si>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</si>
  <si>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</si>
  <si>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</si>
  <si>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</si>
  <si>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</si>
  <si>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</si>
  <si>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</si>
  <si>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</si>
  <si>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</si>
  <si>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</si>
  <si>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 2022-Ene 2023</t>
  </si>
  <si>
    <t>DR. GUILLERMO REYES MORALES</t>
  </si>
  <si>
    <t>CIRCUITOS HIDRAHULICOS Y NEUMATICOS</t>
  </si>
  <si>
    <t>711A</t>
  </si>
  <si>
    <t>711B</t>
  </si>
  <si>
    <t>MANUFACTURA FLEXIBLE POR SOFWERE</t>
  </si>
  <si>
    <t>ING. VICTOR PALMA CRUZ</t>
  </si>
  <si>
    <t>IMCT</t>
  </si>
  <si>
    <t>MECATRÓNICA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</si>
</sst>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143435</xdr:colOff>
      <xdr:row>33</xdr:row>
      <xdr:rowOff>80683</xdr:rowOff>
    </xdr:from>
    <xdr:to>
      <xdr:col>3</xdr:col>
      <xdr:colOff>1130038</xdr:colOff>
      <xdr:row>33</xdr:row>
      <xdr:rowOff>617258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B660F9-3C20-B348-4374-3D998A640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8023" y="8050307"/>
          <a:ext cx="1694815" cy="5365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9" zoomScale="85" zoomScaleNormal="85" zoomScaleSheetLayoutView="100" workbookViewId="0">
      <selection activeCell="H41" sqref="H4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39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31</v>
      </c>
      <c r="M8" s="33"/>
      <c r="N8" s="33"/>
    </row>
    <row r="10" spans="1:14" x14ac:dyDescent="0.25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33</v>
      </c>
      <c r="B14" s="9" t="s">
        <v>21</v>
      </c>
      <c r="C14" s="9" t="s">
        <v>34</v>
      </c>
      <c r="D14" s="9" t="s">
        <v>38</v>
      </c>
      <c r="E14" s="9">
        <v>27</v>
      </c>
      <c r="F14" s="9">
        <v>26</v>
      </c>
      <c r="G14" s="9"/>
      <c r="H14" s="10">
        <f t="shared" ref="H14:H27" si="0">F14/E14</f>
        <v>0.96296296296296291</v>
      </c>
      <c r="I14" s="9">
        <f t="shared" ref="I14:I28" si="1">(E14-SUM(F14:G14))-K14</f>
        <v>1</v>
      </c>
      <c r="J14" s="10">
        <f t="shared" ref="J14:J28" si="2">I14/E14</f>
        <v>3.7037037037037035E-2</v>
      </c>
      <c r="K14" s="9"/>
      <c r="L14" s="10">
        <f t="shared" ref="L14:L28" si="3">K14/E14</f>
        <v>0</v>
      </c>
      <c r="M14" s="9">
        <v>80</v>
      </c>
      <c r="N14" s="15">
        <v>0.88</v>
      </c>
    </row>
    <row r="15" spans="1:14" s="11" customFormat="1" ht="26.4" x14ac:dyDescent="0.25">
      <c r="A15" s="8" t="s">
        <v>33</v>
      </c>
      <c r="B15" s="9" t="s">
        <v>21</v>
      </c>
      <c r="C15" s="9" t="s">
        <v>35</v>
      </c>
      <c r="D15" s="9" t="s">
        <v>38</v>
      </c>
      <c r="E15" s="9">
        <v>14</v>
      </c>
      <c r="F15" s="9">
        <v>13</v>
      </c>
      <c r="G15" s="9"/>
      <c r="H15" s="10">
        <f t="shared" si="0"/>
        <v>0.9285714285714286</v>
      </c>
      <c r="I15" s="9">
        <f t="shared" si="1"/>
        <v>1</v>
      </c>
      <c r="J15" s="10">
        <f t="shared" si="2"/>
        <v>7.1428571428571425E-2</v>
      </c>
      <c r="K15" s="9"/>
      <c r="L15" s="10">
        <f t="shared" si="3"/>
        <v>0</v>
      </c>
      <c r="M15" s="9">
        <v>81.78</v>
      </c>
      <c r="N15" s="15">
        <v>0.71430000000000005</v>
      </c>
    </row>
    <row r="16" spans="1:14" s="11" customFormat="1" x14ac:dyDescent="0.25">
      <c r="A16" s="8" t="s">
        <v>36</v>
      </c>
      <c r="B16" s="9" t="s">
        <v>21</v>
      </c>
      <c r="C16" s="9" t="s">
        <v>35</v>
      </c>
      <c r="D16" s="9" t="s">
        <v>38</v>
      </c>
      <c r="E16" s="9">
        <v>12</v>
      </c>
      <c r="F16" s="9">
        <v>12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90.41</v>
      </c>
      <c r="N16" s="15">
        <v>0.33</v>
      </c>
    </row>
    <row r="17" spans="1:14" s="11" customFormat="1" x14ac:dyDescent="0.25">
      <c r="A17" s="8" t="s">
        <v>36</v>
      </c>
      <c r="B17" s="9" t="s">
        <v>21</v>
      </c>
      <c r="C17" s="9" t="s">
        <v>34</v>
      </c>
      <c r="D17" s="9" t="s">
        <v>38</v>
      </c>
      <c r="E17" s="9">
        <v>27</v>
      </c>
      <c r="F17" s="9">
        <v>24</v>
      </c>
      <c r="G17" s="9"/>
      <c r="H17" s="10">
        <f t="shared" si="0"/>
        <v>0.88888888888888884</v>
      </c>
      <c r="I17" s="9">
        <f t="shared" si="1"/>
        <v>3</v>
      </c>
      <c r="J17" s="10">
        <f t="shared" si="2"/>
        <v>0.1111111111111111</v>
      </c>
      <c r="K17" s="9"/>
      <c r="L17" s="10">
        <f t="shared" si="3"/>
        <v>0</v>
      </c>
      <c r="M17" s="9">
        <v>75.180000000000007</v>
      </c>
      <c r="N17" s="15">
        <v>0.88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75</v>
      </c>
      <c r="G28" s="17">
        <f>SUM(G14:G27)</f>
        <v>0</v>
      </c>
      <c r="H28" s="18">
        <f>SUM(F28:G28)/E28</f>
        <v>0.9375</v>
      </c>
      <c r="I28" s="17">
        <f t="shared" si="1"/>
        <v>5</v>
      </c>
      <c r="J28" s="18">
        <f t="shared" si="2"/>
        <v>6.25E-2</v>
      </c>
      <c r="K28" s="17">
        <f>SUM(K14:K27)</f>
        <v>0</v>
      </c>
      <c r="L28" s="18">
        <f t="shared" si="3"/>
        <v>0</v>
      </c>
      <c r="M28" s="17">
        <f>AVERAGE(M14:M27)</f>
        <v>81.842500000000001</v>
      </c>
      <c r="N28" s="19">
        <f>AVERAGE(N14:N27)</f>
        <v>0.701075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5">
      <c r="A10" s="4" t="s">
        <v>8</v>
      </c>
      <c r="B10" s="33" t="str">
        <f>'1'!B10</f>
        <v>DR. GUILLERMO REYES MORALES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CIRCUITOS HIDRAHULICOS Y NEUMATICOS</v>
      </c>
      <c r="B14" s="9"/>
      <c r="C14" s="9" t="str">
        <f>'1'!C14</f>
        <v>711A</v>
      </c>
      <c r="D14" s="9" t="str">
        <f>'1'!D14</f>
        <v>IMCT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CIRCUITOS HIDRAHULICOS Y NEUMATICOS</v>
      </c>
      <c r="B15" s="9"/>
      <c r="C15" s="9" t="str">
        <f>'1'!C15</f>
        <v>711B</v>
      </c>
      <c r="D15" s="9" t="str">
        <f>'1'!D15</f>
        <v>IMCT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MANUFACTURA FLEXIBLE POR SOFWERE</v>
      </c>
      <c r="B16" s="9"/>
      <c r="C16" s="9" t="str">
        <f>'1'!C16</f>
        <v>711B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MANUFACTURA FLEXIBLE POR SOFWERE</v>
      </c>
      <c r="B17" s="9"/>
      <c r="C17" s="9" t="str">
        <f>'1'!C17</f>
        <v>711A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5">
      <c r="A10" s="4" t="s">
        <v>8</v>
      </c>
      <c r="B10" s="33" t="str">
        <f>'1'!B10</f>
        <v>DR. GUILLERMO REYES MORALES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CIRCUITOS HIDRAHULICOS Y NEUMATICOS</v>
      </c>
      <c r="B14" s="9"/>
      <c r="C14" s="9" t="str">
        <f>'1'!C14</f>
        <v>711A</v>
      </c>
      <c r="D14" s="9" t="str">
        <f>'1'!D14</f>
        <v>IMCT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CIRCUITOS HIDRAHULICOS Y NEUMATICOS</v>
      </c>
      <c r="B15" s="9"/>
      <c r="C15" s="9" t="str">
        <f>'1'!C15</f>
        <v>711B</v>
      </c>
      <c r="D15" s="9" t="str">
        <f>'1'!D15</f>
        <v>IMCT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MANUFACTURA FLEXIBLE POR SOFWERE</v>
      </c>
      <c r="B16" s="9"/>
      <c r="C16" s="9" t="str">
        <f>'1'!C16</f>
        <v>711B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MANUFACTURA FLEXIBLE POR SOFWERE</v>
      </c>
      <c r="B17" s="9"/>
      <c r="C17" s="9" t="str">
        <f>'1'!C17</f>
        <v>711A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5">
      <c r="A10" s="4" t="s">
        <v>8</v>
      </c>
      <c r="B10" s="33" t="str">
        <f>'1'!B10</f>
        <v>DR. GUILLERMO REYES MORALES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CIRCUITOS HIDRAHULICOS Y NEUMATICOS</v>
      </c>
      <c r="B14" s="9"/>
      <c r="C14" s="9" t="str">
        <f>'1'!C14</f>
        <v>711A</v>
      </c>
      <c r="D14" s="9" t="str">
        <f>'1'!D14</f>
        <v>IMCT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CIRCUITOS HIDRAHULICOS Y NEUMATICOS</v>
      </c>
      <c r="B15" s="9"/>
      <c r="C15" s="9" t="str">
        <f>'1'!C15</f>
        <v>711B</v>
      </c>
      <c r="D15" s="9" t="str">
        <f>'1'!D15</f>
        <v>IMCT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MANUFACTURA FLEXIBLE POR SOFWERE</v>
      </c>
      <c r="B16" s="9"/>
      <c r="C16" s="9" t="str">
        <f>'1'!C16</f>
        <v>711B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MANUFACTURA FLEXIBLE POR SOFWERE</v>
      </c>
      <c r="B17" s="9"/>
      <c r="C17" s="9" t="str">
        <f>'1'!C17</f>
        <v>711A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6" zoomScale="85" zoomScaleNormal="85" zoomScaleSheetLayoutView="100" workbookViewId="0">
      <selection activeCell="A33" sqref="A3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5">
      <c r="A10" s="4" t="s">
        <v>8</v>
      </c>
      <c r="B10" s="33" t="str">
        <f>'1'!B10</f>
        <v>DR. GUILLERMO REYES MORALES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CIRCUITOS HIDRAHULICOS Y NEUMATICOS</v>
      </c>
      <c r="B14" s="9"/>
      <c r="C14" s="9" t="str">
        <f>'1'!C14</f>
        <v>711A</v>
      </c>
      <c r="D14" s="9" t="str">
        <f>'1'!D14</f>
        <v>IMCT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CIRCUITOS HIDRAHULICOS Y NEUMATICOS</v>
      </c>
      <c r="B15" s="9"/>
      <c r="C15" s="9" t="str">
        <f>'1'!C15</f>
        <v>711B</v>
      </c>
      <c r="D15" s="9" t="str">
        <f>'1'!D15</f>
        <v>IMCT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MANUFACTURA FLEXIBLE POR SOFWERE</v>
      </c>
      <c r="B16" s="9"/>
      <c r="C16" s="9" t="str">
        <f>'1'!C16</f>
        <v>711B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MANUFACTURA FLEXIBLE POR SOFWERE</v>
      </c>
      <c r="B17" s="9"/>
      <c r="C17" s="9" t="str">
        <f>'1'!C17</f>
        <v>711A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2022-10-07T03:32:04Z</dcterms:modified>
  <cp:category/>
  <cp:contentStatus/>
</cp:coreProperties>
</file>