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Reporte Final\"/>
    </mc:Choice>
  </mc:AlternateContent>
  <xr:revisionPtr revIDLastSave="0" documentId="13_ncr:1_{42DFB05E-37AA-48B1-8841-CCC54BB85367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H14" i="25"/>
  <c r="N28" i="25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5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7" i="22" l="1"/>
  <c r="I14" i="22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<sst xmlns="http://schemas.openxmlformats.org/spreadsheetml/2006/main" count="196" uniqueCount="45">
  <si>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</si>
  <si>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</si>
  <si>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</si>
  <si>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</si>
  <si>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</si>
  <si>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</si>
  <si>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</si>
  <si>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</si>
  <si>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</si>
  <si>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</si>
  <si>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</si>
  <si>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</si>
  <si>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</si>
  <si>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</si>
  <si>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</si>
  <si>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</si>
  <si>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</si>
  <si>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</si>
  <si>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</si>
  <si>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</si>
  <si>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</si>
  <si>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</si>
  <si>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</si>
  <si>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</si>
  <si>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</si>
  <si>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</si>
  <si>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</si>
  <si>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</si>
  <si>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</si>
  <si>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</si>
  <si>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</si>
  <si>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 2022-Ene 2023</t>
  </si>
  <si>
    <t>DR. GUILLERMO REYES MORALES</t>
  </si>
  <si>
    <t>CIRCUITOS HIDRAHULICOS Y NEUMATICOS</t>
  </si>
  <si>
    <t>711A</t>
  </si>
  <si>
    <t>711B</t>
  </si>
  <si>
    <t>MANUFACTURA FLEXIBLE POR SOFWERE</t>
  </si>
  <si>
    <t>ING. VICTOR PALMA CRUZ</t>
  </si>
  <si>
    <t>IMCT</t>
  </si>
  <si>
    <t>MECATRÓNICA</t>
  </si>
  <si>
    <t>II</t>
  </si>
  <si>
    <t>III</t>
  </si>
  <si>
    <t>Iii</t>
  </si>
  <si>
    <t>IV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</si>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</sst>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273050</xdr:colOff>
      <xdr:row>33</xdr:row>
      <xdr:rowOff>146050</xdr:rowOff>
    </xdr:from>
    <xdr:to>
      <xdr:col>3</xdr:col>
      <xdr:colOff>1269238</xdr:colOff>
      <xdr:row>33</xdr:row>
      <xdr:rowOff>682498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B9E02C-9B86-79B1-8441-9F75A6AC6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8001000"/>
          <a:ext cx="1694688" cy="53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0" zoomScaleNormal="110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33</v>
      </c>
      <c r="B14" s="9">
        <v>1</v>
      </c>
      <c r="C14" s="9" t="s">
        <v>34</v>
      </c>
      <c r="D14" s="9" t="s">
        <v>38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0.88</v>
      </c>
    </row>
    <row r="15" spans="1:14" s="11" customFormat="1" ht="26.4" x14ac:dyDescent="0.25">
      <c r="A15" s="8" t="s">
        <v>33</v>
      </c>
      <c r="B15" s="9">
        <v>1</v>
      </c>
      <c r="C15" s="9" t="s">
        <v>35</v>
      </c>
      <c r="D15" s="9" t="s">
        <v>38</v>
      </c>
      <c r="E15" s="9"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0.71430000000000005</v>
      </c>
    </row>
    <row r="16" spans="1:14" s="11" customFormat="1" x14ac:dyDescent="0.25">
      <c r="A16" s="8" t="s">
        <v>36</v>
      </c>
      <c r="B16" s="9">
        <v>1</v>
      </c>
      <c r="C16" s="9" t="s">
        <v>35</v>
      </c>
      <c r="D16" s="9" t="s">
        <v>38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0.33</v>
      </c>
    </row>
    <row r="17" spans="1:14" s="11" customFormat="1" x14ac:dyDescent="0.25">
      <c r="A17" s="8" t="s">
        <v>36</v>
      </c>
      <c r="B17" s="9">
        <v>1</v>
      </c>
      <c r="C17" s="9" t="s">
        <v>34</v>
      </c>
      <c r="D17" s="9" t="s">
        <v>38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/>
      <c r="H28" s="18"/>
      <c r="I28" s="17">
        <f t="shared" si="0"/>
        <v>5</v>
      </c>
      <c r="J28" s="18"/>
      <c r="K28" s="17">
        <v>0</v>
      </c>
      <c r="L28" s="18">
        <f t="shared" si="1"/>
        <v>0</v>
      </c>
      <c r="M28" s="17">
        <f>AVERAGE(M14:M27)</f>
        <v>81.75</v>
      </c>
      <c r="N28" s="19">
        <f>AVERAGE(N14:N27)</f>
        <v>0.701075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 t="s">
        <v>40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0.48</v>
      </c>
    </row>
    <row r="15" spans="1:14" s="11" customFormat="1" ht="26.4" x14ac:dyDescent="0.25">
      <c r="A15" s="9" t="str">
        <f>'1'!A15</f>
        <v>CIRCUITOS HIDRAHULICOS Y NEUMATICOS</v>
      </c>
      <c r="B15" s="9" t="s">
        <v>40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0.79</v>
      </c>
    </row>
    <row r="16" spans="1:14" s="11" customFormat="1" x14ac:dyDescent="0.25">
      <c r="A16" s="9" t="str">
        <f>'1'!A16</f>
        <v>MANUFACTURA FLEXIBLE POR SOFWERE</v>
      </c>
      <c r="B16" s="9" t="s">
        <v>40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0.67</v>
      </c>
    </row>
    <row r="17" spans="1:14" s="11" customFormat="1" x14ac:dyDescent="0.25">
      <c r="A17" s="9" t="str">
        <f>'1'!A17</f>
        <v>MANUFACTURA FLEXIBLE POR SOFWERE</v>
      </c>
      <c r="B17" s="9" t="s">
        <v>40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74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0.69750000000000001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 t="s">
        <v>41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89</v>
      </c>
      <c r="N14" s="15">
        <v>0.85199999999999998</v>
      </c>
    </row>
    <row r="15" spans="1:14" s="11" customFormat="1" ht="26.4" x14ac:dyDescent="0.25">
      <c r="A15" s="9" t="str">
        <f>'1'!A15</f>
        <v>CIRCUITOS HIDRAHULICOS Y NEUMATICOS</v>
      </c>
      <c r="B15" s="9" t="s">
        <v>41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85</v>
      </c>
      <c r="N15" s="15">
        <v>0.93</v>
      </c>
    </row>
    <row r="16" spans="1:14" s="11" customFormat="1" x14ac:dyDescent="0.25">
      <c r="A16" s="9" t="str">
        <f>'1'!A16</f>
        <v>MANUFACTURA FLEXIBLE POR SOFWERE</v>
      </c>
      <c r="B16" s="9" t="s">
        <v>41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91</v>
      </c>
      <c r="N16" s="15">
        <v>0.33</v>
      </c>
    </row>
    <row r="17" spans="1:14" s="11" customFormat="1" x14ac:dyDescent="0.25">
      <c r="A17" s="9" t="str">
        <f>'1'!A17</f>
        <v>MANUFACTURA FLEXIBLE POR SOFWERE</v>
      </c>
      <c r="B17" s="9" t="s">
        <v>42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26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86</v>
      </c>
      <c r="N17" s="15">
        <v>0.7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87.75</v>
      </c>
      <c r="N28" s="19">
        <f>AVERAGE(N14:N27)</f>
        <v>0.70300000000000007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 t="s">
        <v>43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ht="26.4" x14ac:dyDescent="0.25">
      <c r="A15" s="9" t="str">
        <f>'1'!A15</f>
        <v>CIRCUITOS HIDRAHULICOS Y NEUMATICOS</v>
      </c>
      <c r="B15" s="9" t="s">
        <v>43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86</v>
      </c>
      <c r="N15" s="15">
        <v>0.93</v>
      </c>
    </row>
    <row r="16" spans="1:14" s="11" customFormat="1" x14ac:dyDescent="0.25">
      <c r="A16" s="9" t="str">
        <f>'1'!A16</f>
        <v>MANUFACTURA FLEXIBLE POR SOFWERE</v>
      </c>
      <c r="B16" s="9" t="s">
        <v>43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0.57999999999999996</v>
      </c>
    </row>
    <row r="17" spans="1:14" s="11" customFormat="1" x14ac:dyDescent="0.25">
      <c r="A17" s="9" t="str">
        <f>'1'!A17</f>
        <v>MANUFACTURA FLEXIBLE POR SOFWERE</v>
      </c>
      <c r="B17" s="9" t="s">
        <v>43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23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70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>
        <f>SUM(G14:G27)</f>
        <v>0</v>
      </c>
      <c r="H28" s="18">
        <f>SUM(F28:G28)/E28</f>
        <v>0.9375</v>
      </c>
      <c r="I28" s="17">
        <f t="shared" si="0"/>
        <v>5</v>
      </c>
      <c r="J28" s="18">
        <f t="shared" ref="J28" si="2">I28/E28</f>
        <v>6.25E-2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0.75750000000000006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5" zoomScale="120" zoomScaleNormal="120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 t="s">
        <v>18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26</v>
      </c>
      <c r="G14" s="9">
        <v>1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83</v>
      </c>
      <c r="N14" s="15">
        <v>0.44</v>
      </c>
    </row>
    <row r="15" spans="1:14" s="11" customFormat="1" ht="26.4" x14ac:dyDescent="0.25">
      <c r="A15" s="9" t="str">
        <f>'1'!A15</f>
        <v>CIRCUITOS HIDRAHULICOS Y NEUMATICOS</v>
      </c>
      <c r="B15" s="9" t="s">
        <v>18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>
        <v>0</v>
      </c>
      <c r="H15" s="10">
        <f t="shared" ref="H15:H17" si="3">(F15+G15)/E15</f>
        <v>0.9285714285714286</v>
      </c>
      <c r="I15" s="9">
        <f t="shared" si="0"/>
        <v>1</v>
      </c>
      <c r="J15" s="10">
        <f t="shared" si="1"/>
        <v>7.1428571428571425E-2</v>
      </c>
      <c r="K15" s="9">
        <v>0</v>
      </c>
      <c r="L15" s="10">
        <f t="shared" si="2"/>
        <v>0</v>
      </c>
      <c r="M15" s="9">
        <v>83</v>
      </c>
      <c r="N15" s="15">
        <v>0.93</v>
      </c>
    </row>
    <row r="16" spans="1:14" s="11" customFormat="1" x14ac:dyDescent="0.25">
      <c r="A16" s="9" t="str">
        <f>'1'!A16</f>
        <v>MANUFACTURA FLEXIBLE POR SOFWERE</v>
      </c>
      <c r="B16" s="9" t="s">
        <v>18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6</v>
      </c>
      <c r="G16" s="9">
        <v>6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87</v>
      </c>
      <c r="N16" s="15">
        <v>0.57999999999999996</v>
      </c>
    </row>
    <row r="17" spans="1:14" s="11" customFormat="1" x14ac:dyDescent="0.25">
      <c r="A17" s="9" t="str">
        <f>'1'!A17</f>
        <v>MANUFACTURA FLEXIBLE POR SOFWERE</v>
      </c>
      <c r="B17" s="9" t="s">
        <v>18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19</v>
      </c>
      <c r="G17" s="9">
        <v>8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83</v>
      </c>
      <c r="N17" s="15">
        <v>0.56000000000000005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64</v>
      </c>
      <c r="G28" s="17">
        <f>SUM(G14:G27)</f>
        <v>15</v>
      </c>
      <c r="H28" s="18">
        <f>SUM(F28:G28)/E28</f>
        <v>0.98750000000000004</v>
      </c>
      <c r="I28" s="17">
        <f t="shared" si="0"/>
        <v>1</v>
      </c>
      <c r="J28" s="18">
        <f t="shared" si="1"/>
        <v>1.2500000000000001E-2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0.62750000000000006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2023-01-16T16:36:57Z</dcterms:modified>
  <cp:category/>
  <cp:contentStatus/>
</cp:coreProperties>
</file>