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ELVIRA GB\Documents\AGOST-DIC 2022\ESCOLARIZADO\REPORTES MGLO\REPORTE 4\"/>
    </mc:Choice>
  </mc:AlternateContent>
  <xr:revisionPtr revIDLastSave="0" documentId="13_ncr:1_{2C50220F-7336-4F77-ABD9-B1BD716F6FF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4" l="1"/>
  <c r="L17" i="24" s="1"/>
  <c r="D17" i="24"/>
  <c r="C17" i="24"/>
  <c r="L18" i="24"/>
  <c r="D18" i="24"/>
  <c r="L14" i="24"/>
  <c r="I14" i="24"/>
  <c r="E20" i="24"/>
  <c r="L20" i="24" s="1"/>
  <c r="D20" i="24"/>
  <c r="C20" i="24"/>
  <c r="M28" i="23"/>
  <c r="N28" i="23"/>
  <c r="I21" i="23"/>
  <c r="L21" i="23"/>
  <c r="I20" i="23"/>
  <c r="L20" i="23"/>
  <c r="N28" i="22"/>
  <c r="M28" i="22"/>
  <c r="C19" i="25"/>
  <c r="C18" i="25"/>
  <c r="C17" i="25"/>
  <c r="C16" i="25"/>
  <c r="C15" i="25"/>
  <c r="E25" i="25"/>
  <c r="L25" i="25" s="1"/>
  <c r="D25" i="25"/>
  <c r="C25" i="25"/>
  <c r="L24" i="25"/>
  <c r="E24" i="25"/>
  <c r="I24" i="25" s="1"/>
  <c r="J24" i="25" s="1"/>
  <c r="D24" i="25"/>
  <c r="C24" i="25"/>
  <c r="L23" i="25"/>
  <c r="E23" i="25"/>
  <c r="I23" i="25" s="1"/>
  <c r="J23" i="25" s="1"/>
  <c r="D23" i="25"/>
  <c r="C23" i="25"/>
  <c r="L22" i="25"/>
  <c r="I22" i="25"/>
  <c r="J22" i="25" s="1"/>
  <c r="E22" i="25"/>
  <c r="H22" i="25" s="1"/>
  <c r="D22" i="25"/>
  <c r="C22" i="25"/>
  <c r="L21" i="25"/>
  <c r="J21" i="25"/>
  <c r="I21" i="25"/>
  <c r="H21" i="25"/>
  <c r="E21" i="25"/>
  <c r="D21" i="25"/>
  <c r="C21" i="25"/>
  <c r="E20" i="25"/>
  <c r="I20" i="25" s="1"/>
  <c r="J20" i="25" s="1"/>
  <c r="D20" i="25"/>
  <c r="C20" i="25"/>
  <c r="H19" i="25"/>
  <c r="E19" i="25"/>
  <c r="I19" i="25" s="1"/>
  <c r="J19" i="25" s="1"/>
  <c r="D19" i="25"/>
  <c r="E18" i="25"/>
  <c r="I18" i="25" s="1"/>
  <c r="J18" i="25" s="1"/>
  <c r="D18" i="25"/>
  <c r="E17" i="25"/>
  <c r="L17" i="25" s="1"/>
  <c r="D17" i="25"/>
  <c r="L16" i="25"/>
  <c r="E16" i="25"/>
  <c r="I16" i="25" s="1"/>
  <c r="J16" i="25" s="1"/>
  <c r="D16" i="25"/>
  <c r="L15" i="25"/>
  <c r="E15" i="25"/>
  <c r="I15" i="25" s="1"/>
  <c r="J15" i="25" s="1"/>
  <c r="D15" i="25"/>
  <c r="L14" i="25"/>
  <c r="I14" i="25"/>
  <c r="J14" i="25" s="1"/>
  <c r="H14" i="25"/>
  <c r="D14" i="25"/>
  <c r="C14" i="25"/>
  <c r="I17" i="24" l="1"/>
  <c r="I18" i="24"/>
  <c r="I20" i="24"/>
  <c r="H20" i="25"/>
  <c r="H18" i="25"/>
  <c r="H17" i="25"/>
  <c r="L20" i="25"/>
  <c r="H25" i="25"/>
  <c r="H16" i="25"/>
  <c r="L19" i="25"/>
  <c r="H24" i="25"/>
  <c r="I25" i="25"/>
  <c r="J25" i="25" s="1"/>
  <c r="H15" i="25"/>
  <c r="L18" i="25"/>
  <c r="H23" i="25"/>
  <c r="I17" i="25"/>
  <c r="J17" i="25" s="1"/>
  <c r="K28" i="10" l="1"/>
  <c r="I28" i="10" s="1"/>
  <c r="L19" i="10"/>
  <c r="I19" i="10"/>
  <c r="L18" i="10"/>
  <c r="I18" i="10"/>
  <c r="L17" i="10"/>
  <c r="I17" i="10"/>
  <c r="L16" i="10"/>
  <c r="I16" i="10"/>
  <c r="L15" i="10"/>
  <c r="I15" i="10"/>
  <c r="L14" i="10"/>
  <c r="I14" i="10"/>
  <c r="L28" i="10" l="1"/>
  <c r="N28" i="25"/>
  <c r="M28" i="25"/>
  <c r="K28" i="25"/>
  <c r="G28" i="25"/>
  <c r="F28" i="25"/>
  <c r="B10" i="25"/>
  <c r="B37" i="25" s="1"/>
  <c r="L8" i="25"/>
  <c r="H8" i="25"/>
  <c r="E8" i="25"/>
  <c r="N27" i="24"/>
  <c r="M27" i="24"/>
  <c r="F27" i="24"/>
  <c r="A21" i="24"/>
  <c r="I21" i="24"/>
  <c r="D21" i="24"/>
  <c r="A20" i="24"/>
  <c r="E19" i="24"/>
  <c r="I19" i="24" s="1"/>
  <c r="D19" i="24"/>
  <c r="C19" i="24"/>
  <c r="A18" i="24"/>
  <c r="A16" i="24"/>
  <c r="E16" i="24"/>
  <c r="I16" i="24" s="1"/>
  <c r="D16" i="24"/>
  <c r="C16" i="24"/>
  <c r="E15" i="24"/>
  <c r="I15" i="24" s="1"/>
  <c r="D15" i="24"/>
  <c r="C15" i="24"/>
  <c r="A14" i="24"/>
  <c r="B10" i="24"/>
  <c r="B36" i="24" s="1"/>
  <c r="L8" i="24"/>
  <c r="H8" i="24"/>
  <c r="E8" i="24"/>
  <c r="K28" i="23"/>
  <c r="I19" i="23"/>
  <c r="D19" i="23"/>
  <c r="C19" i="23"/>
  <c r="I18" i="23"/>
  <c r="D18" i="23"/>
  <c r="I17" i="23"/>
  <c r="D17" i="23"/>
  <c r="I16" i="23"/>
  <c r="D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L19" i="22" s="1"/>
  <c r="C14" i="22"/>
  <c r="D14" i="22"/>
  <c r="E14" i="22"/>
  <c r="A14" i="22"/>
  <c r="B10" i="22"/>
  <c r="B37" i="22" s="1"/>
  <c r="L8" i="22"/>
  <c r="H8" i="22"/>
  <c r="E8" i="22"/>
  <c r="K28" i="22"/>
  <c r="F28" i="22"/>
  <c r="B37" i="10"/>
  <c r="N28" i="10"/>
  <c r="M28" i="10"/>
  <c r="F28" i="10"/>
  <c r="E28" i="10"/>
  <c r="I19" i="22" l="1"/>
  <c r="L15" i="22"/>
  <c r="I17" i="22"/>
  <c r="I14" i="22"/>
  <c r="I16" i="22"/>
  <c r="E28" i="25"/>
  <c r="L15" i="24"/>
  <c r="L16" i="24"/>
  <c r="L19" i="24"/>
  <c r="L21" i="24"/>
  <c r="E27" i="24"/>
  <c r="L14" i="23"/>
  <c r="L15" i="23"/>
  <c r="L16" i="23"/>
  <c r="L17" i="23"/>
  <c r="L18" i="23"/>
  <c r="L19" i="23"/>
  <c r="E28" i="23"/>
  <c r="I18" i="22"/>
  <c r="L14" i="22"/>
  <c r="E28" i="22"/>
  <c r="I28" i="25" l="1"/>
  <c r="J28" i="25" s="1"/>
  <c r="L28" i="25"/>
  <c r="H28" i="25"/>
  <c r="I27" i="24"/>
  <c r="L27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<sst xmlns="http://schemas.openxmlformats.org/spreadsheetml/2006/main" count="241" uniqueCount="52">
  <si>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</si>
  <si>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</si>
  <si>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</si>
  <si>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</si>
  <si>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</si>
  <si>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</si>
  <si>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</si>
  <si>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</si>
  <si>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</si>
  <si>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</si>
  <si>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</si>
  <si>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</si>
  <si>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</si>
  <si>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</si>
  <si>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</si>
  <si>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</si>
  <si>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</si>
  <si>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</si>
  <si>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</si>
  <si>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</si>
  <si>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</si>
  <si>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</si>
  <si>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</si>
  <si>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</si>
  <si>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</si>
  <si>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</si>
  <si>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</si>
  <si>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</si>
  <si>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</si>
  <si>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</si>
  <si>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</si>
  <si>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RELACIONES INDUSTRIALES </t>
  </si>
  <si>
    <t>S/E</t>
  </si>
  <si>
    <t>SEP 22- ENE 23</t>
  </si>
  <si>
    <t>MII. ELVIRA GOMEZ BARRIENTOS</t>
  </si>
  <si>
    <t>IIND</t>
  </si>
  <si>
    <t>701A</t>
  </si>
  <si>
    <t>T</t>
  </si>
  <si>
    <t>FUNDAMENTOS DE INVESTIGACION</t>
  </si>
  <si>
    <t>101A</t>
  </si>
  <si>
    <t>ADMINISTRACION DE OPERACIONES I</t>
  </si>
  <si>
    <t>501A</t>
  </si>
  <si>
    <t>501B</t>
  </si>
  <si>
    <t>GESTION DE LOS SISTEMAS DE CALIDAD</t>
  </si>
  <si>
    <t>701B</t>
  </si>
  <si>
    <t>INGENIERIA INDUSTRIAL</t>
  </si>
  <si>
    <t>ME. MARTA G. LIMON OROZCO</t>
  </si>
  <si>
    <t>SE</t>
  </si>
  <si>
    <t>II</t>
  </si>
  <si>
    <t>III</t>
  </si>
  <si>
    <t>IV</t>
  </si>
  <si>
    <t>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</si>
</sst>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000_-;\-* #,##0.00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9" fontId="4" fillId="0" borderId="1" xfId="1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65" fontId="0" fillId="0" borderId="0" xfId="2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C14" t="str">
            <v>701A</v>
          </cell>
          <cell r="D14" t="str">
            <v>IIND</v>
          </cell>
        </row>
        <row r="15">
          <cell r="D15" t="str">
            <v>IIND</v>
          </cell>
          <cell r="E15">
            <v>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56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4</v>
      </c>
      <c r="I8" s="41" t="s">
        <v>7</v>
      </c>
      <c r="J8" s="41"/>
      <c r="K8" s="41"/>
      <c r="L8" s="35" t="s">
        <v>33</v>
      </c>
      <c r="M8" s="35"/>
      <c r="N8" s="35"/>
    </row>
    <row r="10" spans="1:14" ht="13" x14ac:dyDescent="0.3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3" x14ac:dyDescent="0.2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8" t="s">
        <v>38</v>
      </c>
      <c r="B14" s="9" t="s">
        <v>32</v>
      </c>
      <c r="C14" s="9" t="s">
        <v>39</v>
      </c>
      <c r="D14" s="9" t="s">
        <v>35</v>
      </c>
      <c r="E14" s="9">
        <v>32</v>
      </c>
      <c r="F14" s="9"/>
      <c r="G14" s="9"/>
      <c r="H14" s="10"/>
      <c r="I14" s="9">
        <f t="shared" ref="I14:I19" si="0">(E14-SUM(F14:G14))-K14</f>
        <v>32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35</v>
      </c>
      <c r="E15" s="9">
        <v>23</v>
      </c>
      <c r="F15" s="9">
        <v>18</v>
      </c>
      <c r="G15" s="9"/>
      <c r="H15" s="10"/>
      <c r="I15" s="9">
        <f>(E15-SUM(F15:G15))-K15</f>
        <v>5</v>
      </c>
      <c r="J15" s="10"/>
      <c r="K15" s="9">
        <v>0</v>
      </c>
      <c r="L15" s="10">
        <f t="shared" si="1"/>
        <v>0</v>
      </c>
      <c r="M15" s="9">
        <v>70.13</v>
      </c>
      <c r="N15" s="15">
        <v>0.78</v>
      </c>
    </row>
    <row r="16" spans="1:14" s="11" customFormat="1" x14ac:dyDescent="0.25">
      <c r="A16" s="8" t="s">
        <v>40</v>
      </c>
      <c r="B16" s="9" t="s">
        <v>21</v>
      </c>
      <c r="C16" s="9" t="s">
        <v>42</v>
      </c>
      <c r="D16" s="9" t="s">
        <v>35</v>
      </c>
      <c r="E16" s="9">
        <v>13</v>
      </c>
      <c r="F16" s="9">
        <v>11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74.459999999999994</v>
      </c>
      <c r="N16" s="15">
        <v>0.85</v>
      </c>
    </row>
    <row r="17" spans="1:14" s="11" customFormat="1" x14ac:dyDescent="0.25">
      <c r="A17" s="8" t="s">
        <v>43</v>
      </c>
      <c r="B17" s="9" t="s">
        <v>32</v>
      </c>
      <c r="C17" s="9" t="s">
        <v>44</v>
      </c>
      <c r="D17" s="9" t="s">
        <v>35</v>
      </c>
      <c r="E17" s="9">
        <v>15</v>
      </c>
      <c r="F17" s="9"/>
      <c r="G17" s="9"/>
      <c r="H17" s="10"/>
      <c r="I17" s="9">
        <f t="shared" si="0"/>
        <v>15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5">
      <c r="A18" s="8" t="s">
        <v>31</v>
      </c>
      <c r="B18" s="9" t="s">
        <v>21</v>
      </c>
      <c r="C18" s="9" t="s">
        <v>36</v>
      </c>
      <c r="D18" s="9" t="s">
        <v>35</v>
      </c>
      <c r="E18" s="9">
        <v>19</v>
      </c>
      <c r="F18" s="9">
        <v>11</v>
      </c>
      <c r="G18" s="9"/>
      <c r="H18" s="10"/>
      <c r="I18" s="9">
        <f t="shared" si="0"/>
        <v>8</v>
      </c>
      <c r="J18" s="10"/>
      <c r="K18" s="9">
        <v>0</v>
      </c>
      <c r="L18" s="10">
        <f t="shared" si="1"/>
        <v>0</v>
      </c>
      <c r="M18" s="9">
        <v>49.47</v>
      </c>
      <c r="N18" s="15">
        <v>0.57999999999999996</v>
      </c>
    </row>
    <row r="19" spans="1:14" s="11" customFormat="1" x14ac:dyDescent="0.25">
      <c r="A19" s="8" t="s">
        <v>31</v>
      </c>
      <c r="B19" s="9" t="s">
        <v>21</v>
      </c>
      <c r="C19" s="9" t="s">
        <v>44</v>
      </c>
      <c r="D19" s="9" t="s">
        <v>35</v>
      </c>
      <c r="E19" s="9">
        <v>35</v>
      </c>
      <c r="F19" s="9">
        <v>23</v>
      </c>
      <c r="G19" s="9"/>
      <c r="H19" s="10"/>
      <c r="I19" s="9">
        <f t="shared" si="0"/>
        <v>12</v>
      </c>
      <c r="J19" s="10"/>
      <c r="K19" s="9">
        <v>0</v>
      </c>
      <c r="L19" s="10">
        <f t="shared" si="1"/>
        <v>0</v>
      </c>
      <c r="M19" s="9">
        <v>49.6</v>
      </c>
      <c r="N19" s="15">
        <v>0.66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5" x14ac:dyDescent="0.25">
      <c r="A23" s="8"/>
      <c r="B23" s="9"/>
      <c r="C23" s="9"/>
      <c r="D23" s="22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63</v>
      </c>
      <c r="G28" s="17"/>
      <c r="H28" s="18"/>
      <c r="I28" s="17">
        <f t="shared" ref="I28" si="2">(E28-SUM(F28:G28))-K28</f>
        <v>74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60.914999999999992</v>
      </c>
      <c r="N28" s="19">
        <f>AVERAGE(N14:N27)</f>
        <v>0.71750000000000003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MII. ELVIRA GOMEZ BARRIENTOS</v>
      </c>
      <c r="C37" s="29"/>
      <c r="D37" s="29"/>
      <c r="E37" s="13"/>
      <c r="F37" s="13"/>
      <c r="G37" s="29" t="s">
        <v>46</v>
      </c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A10" sqref="A10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SEP 22- ENE 23</v>
      </c>
      <c r="M8" s="35"/>
      <c r="N8" s="35"/>
    </row>
    <row r="10" spans="1:14" ht="13" x14ac:dyDescent="0.3">
      <c r="A10" s="4" t="s">
        <v>8</v>
      </c>
      <c r="B10" s="35" t="str">
        <f>'1'!B10</f>
        <v>MII. ELVIRA GOMEZ BARRIENTOS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3" x14ac:dyDescent="0.2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9" t="str">
        <f>'1'!A14</f>
        <v>FUNDAMENTOS DE INVESTIGACION</v>
      </c>
      <c r="B14" s="9" t="s">
        <v>21</v>
      </c>
      <c r="C14" s="9" t="str">
        <f>'1'!C14</f>
        <v>101A</v>
      </c>
      <c r="D14" s="9" t="str">
        <f>'1'!D14</f>
        <v>IIND</v>
      </c>
      <c r="E14" s="9">
        <f>'1'!E14</f>
        <v>32</v>
      </c>
      <c r="F14" s="9">
        <v>15</v>
      </c>
      <c r="G14" s="9"/>
      <c r="H14" s="10"/>
      <c r="I14" s="9">
        <f t="shared" ref="I14:I28" si="0">(E14-SUM(F14:G14))-K14</f>
        <v>17</v>
      </c>
      <c r="J14" s="10"/>
      <c r="K14" s="9">
        <v>0</v>
      </c>
      <c r="L14" s="10">
        <f t="shared" ref="L14:L28" si="1">K14/E14</f>
        <v>0</v>
      </c>
      <c r="M14" s="9">
        <v>35.72</v>
      </c>
      <c r="N14" s="15">
        <v>0.47</v>
      </c>
    </row>
    <row r="15" spans="1:14" s="11" customFormat="1" x14ac:dyDescent="0.25">
      <c r="A15" s="9" t="str">
        <f>'1'!A15</f>
        <v>ADMINISTRACION DE OPERACIONES I</v>
      </c>
      <c r="B15" s="9" t="s">
        <v>47</v>
      </c>
      <c r="C15" s="9" t="str">
        <f>'1'!C15</f>
        <v>501A</v>
      </c>
      <c r="D15" s="9" t="str">
        <f>'1'!D15</f>
        <v>IIND</v>
      </c>
      <c r="E15" s="9">
        <f>'1'!E15</f>
        <v>23</v>
      </c>
      <c r="F15" s="9"/>
      <c r="G15" s="9"/>
      <c r="H15" s="10"/>
      <c r="I15" s="9">
        <f t="shared" si="0"/>
        <v>23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9" t="str">
        <f>'1'!A16</f>
        <v>ADMINISTRACION DE OPERACIONES I</v>
      </c>
      <c r="B16" s="9" t="s">
        <v>47</v>
      </c>
      <c r="C16" s="9" t="str">
        <f>'1'!C16</f>
        <v>501B</v>
      </c>
      <c r="D16" s="9" t="str">
        <f>'1'!D16</f>
        <v>IIND</v>
      </c>
      <c r="E16" s="9">
        <f>'1'!E16</f>
        <v>13</v>
      </c>
      <c r="F16" s="9"/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 t="str">
        <f>'1'!A17</f>
        <v>GESTION DE LOS SISTEMAS DE CALIDAD</v>
      </c>
      <c r="B17" s="9" t="s">
        <v>21</v>
      </c>
      <c r="C17" s="9" t="str">
        <f>'1'!C17</f>
        <v>701B</v>
      </c>
      <c r="D17" s="9" t="str">
        <f>'1'!D17</f>
        <v>IIND</v>
      </c>
      <c r="E17" s="9">
        <f>'1'!E17</f>
        <v>15</v>
      </c>
      <c r="F17" s="9">
        <v>12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64.400000000000006</v>
      </c>
      <c r="N17" s="15">
        <v>0.8</v>
      </c>
    </row>
    <row r="18" spans="1:14" s="11" customFormat="1" x14ac:dyDescent="0.25">
      <c r="A18" s="9" t="str">
        <f>'1'!A18</f>
        <v xml:space="preserve">RELACIONES INDUSTRIALES </v>
      </c>
      <c r="B18" s="9" t="s">
        <v>48</v>
      </c>
      <c r="C18" s="9" t="str">
        <f>'1'!C18</f>
        <v>701A</v>
      </c>
      <c r="D18" s="9" t="str">
        <f>'1'!D18</f>
        <v>IIND</v>
      </c>
      <c r="E18" s="9">
        <f>'1'!E18</f>
        <v>19</v>
      </c>
      <c r="F18" s="9">
        <v>10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45.11</v>
      </c>
      <c r="N18" s="15">
        <v>0.53469999999999995</v>
      </c>
    </row>
    <row r="19" spans="1:14" s="11" customFormat="1" x14ac:dyDescent="0.25">
      <c r="A19" s="9" t="str">
        <f>'1'!A19</f>
        <v xml:space="preserve">RELACIONES INDUSTRIALES </v>
      </c>
      <c r="B19" s="9" t="s">
        <v>48</v>
      </c>
      <c r="C19" s="9" t="str">
        <f>'1'!C19</f>
        <v>701B</v>
      </c>
      <c r="D19" s="9" t="str">
        <f>'1'!D19</f>
        <v>IIND</v>
      </c>
      <c r="E19" s="9">
        <f>'1'!E19</f>
        <v>35</v>
      </c>
      <c r="F19" s="9">
        <v>31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73.510000000000005</v>
      </c>
      <c r="N19" s="15">
        <v>0.83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137</v>
      </c>
      <c r="F28" s="17">
        <f>SUM(F14:F27)</f>
        <v>68</v>
      </c>
      <c r="G28" s="17"/>
      <c r="H28" s="18"/>
      <c r="I28" s="17">
        <f t="shared" si="0"/>
        <v>69</v>
      </c>
      <c r="J28" s="18"/>
      <c r="K28" s="17">
        <f>SUM(K14:K27)</f>
        <v>0</v>
      </c>
      <c r="L28" s="18">
        <f t="shared" si="1"/>
        <v>0</v>
      </c>
      <c r="M28" s="17">
        <f>AVERAGE(M14:M27)</f>
        <v>54.685000000000002</v>
      </c>
      <c r="N28" s="19">
        <f>AVERAGE(N14:N27)</f>
        <v>0.65867500000000001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MII. ELVIRA GOMEZ BARRIENTOS</v>
      </c>
      <c r="C37" s="29"/>
      <c r="D37" s="29"/>
      <c r="E37" s="13"/>
      <c r="F37" s="13"/>
      <c r="G37" s="29" t="s">
        <v>46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E19" sqref="E1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SEP 22- ENE 23</v>
      </c>
      <c r="M8" s="35"/>
      <c r="N8" s="35"/>
    </row>
    <row r="10" spans="1:14" ht="13" x14ac:dyDescent="0.3">
      <c r="A10" s="4" t="s">
        <v>8</v>
      </c>
      <c r="B10" s="35" t="str">
        <f>'1'!B10</f>
        <v>MII. ELVIRA GOMEZ BARRIENTOS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3" x14ac:dyDescent="0.2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9" t="str">
        <f>'1'!A14</f>
        <v>FUNDAMENTOS DE INVESTIGACION</v>
      </c>
      <c r="B14" s="9" t="s">
        <v>48</v>
      </c>
      <c r="C14" s="9" t="str">
        <f>'1'!C14</f>
        <v>101A</v>
      </c>
      <c r="D14" s="9" t="str">
        <f>'1'!D14</f>
        <v>IIND</v>
      </c>
      <c r="E14" s="9">
        <f>'1'!E14</f>
        <v>32</v>
      </c>
      <c r="F14" s="9">
        <v>24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23">
        <v>59</v>
      </c>
      <c r="N14" s="15">
        <v>0.75</v>
      </c>
    </row>
    <row r="15" spans="1:14" s="11" customFormat="1" x14ac:dyDescent="0.25">
      <c r="A15" s="9" t="str">
        <f>'1'!A15</f>
        <v>ADMINISTRACION DE OPERACIONES I</v>
      </c>
      <c r="B15" s="9" t="s">
        <v>48</v>
      </c>
      <c r="C15" s="9" t="str">
        <f>'1'!C15</f>
        <v>501A</v>
      </c>
      <c r="D15" s="9" t="str">
        <f>'1'!D15</f>
        <v>IIND</v>
      </c>
      <c r="E15" s="9">
        <f>'1'!E15</f>
        <v>23</v>
      </c>
      <c r="F15" s="9">
        <v>16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23">
        <v>61</v>
      </c>
      <c r="N15" s="15">
        <v>0.7</v>
      </c>
    </row>
    <row r="16" spans="1:14" s="11" customFormat="1" x14ac:dyDescent="0.25">
      <c r="A16" s="9" t="str">
        <f>'1'!A16</f>
        <v>ADMINISTRACION DE OPERACIONES I</v>
      </c>
      <c r="B16" s="9" t="s">
        <v>49</v>
      </c>
      <c r="C16" s="9" t="s">
        <v>41</v>
      </c>
      <c r="D16" s="9" t="str">
        <f>'1'!D16</f>
        <v>IIND</v>
      </c>
      <c r="E16" s="9">
        <v>23</v>
      </c>
      <c r="F16" s="9">
        <v>12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23">
        <v>45</v>
      </c>
      <c r="N16" s="15">
        <v>0.52</v>
      </c>
    </row>
    <row r="17" spans="1:14" s="11" customFormat="1" x14ac:dyDescent="0.25">
      <c r="A17" s="9" t="s">
        <v>40</v>
      </c>
      <c r="B17" s="9" t="s">
        <v>48</v>
      </c>
      <c r="C17" s="9" t="s">
        <v>42</v>
      </c>
      <c r="D17" s="9" t="str">
        <f>'1'!D17</f>
        <v>IIND</v>
      </c>
      <c r="E17" s="9">
        <v>13</v>
      </c>
      <c r="F17" s="9">
        <v>7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23">
        <v>46.3</v>
      </c>
      <c r="N17" s="15">
        <v>0.54</v>
      </c>
    </row>
    <row r="18" spans="1:14" s="11" customFormat="1" x14ac:dyDescent="0.25">
      <c r="A18" s="9" t="s">
        <v>40</v>
      </c>
      <c r="B18" s="9" t="s">
        <v>49</v>
      </c>
      <c r="C18" s="9" t="s">
        <v>42</v>
      </c>
      <c r="D18" s="9" t="str">
        <f>'1'!D18</f>
        <v>IIND</v>
      </c>
      <c r="E18" s="9">
        <v>13</v>
      </c>
      <c r="F18" s="9">
        <v>7</v>
      </c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23">
        <v>45.7</v>
      </c>
      <c r="N18" s="15">
        <v>0.54</v>
      </c>
    </row>
    <row r="19" spans="1:14" s="11" customFormat="1" x14ac:dyDescent="0.25">
      <c r="A19" s="9" t="s">
        <v>43</v>
      </c>
      <c r="B19" s="9" t="s">
        <v>48</v>
      </c>
      <c r="C19" s="9" t="str">
        <f>'1'!C19</f>
        <v>701B</v>
      </c>
      <c r="D19" s="9" t="str">
        <f>'1'!D19</f>
        <v>IIND</v>
      </c>
      <c r="E19" s="9">
        <v>15</v>
      </c>
      <c r="F19" s="9">
        <v>12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24">
        <v>66</v>
      </c>
      <c r="N19" s="15">
        <v>0.8</v>
      </c>
    </row>
    <row r="20" spans="1:14" s="11" customFormat="1" x14ac:dyDescent="0.25">
      <c r="A20" s="9" t="s">
        <v>31</v>
      </c>
      <c r="B20" s="9" t="s">
        <v>49</v>
      </c>
      <c r="C20" s="9" t="s">
        <v>36</v>
      </c>
      <c r="D20" s="9" t="s">
        <v>35</v>
      </c>
      <c r="E20" s="9">
        <v>19</v>
      </c>
      <c r="F20" s="9">
        <v>10</v>
      </c>
      <c r="G20" s="9"/>
      <c r="H20" s="10"/>
      <c r="I20" s="9">
        <f t="shared" si="0"/>
        <v>9</v>
      </c>
      <c r="J20" s="10"/>
      <c r="K20" s="9">
        <v>0</v>
      </c>
      <c r="L20" s="10">
        <f t="shared" si="1"/>
        <v>0</v>
      </c>
      <c r="M20" s="23">
        <v>58.8</v>
      </c>
      <c r="N20" s="15">
        <v>0.71</v>
      </c>
    </row>
    <row r="21" spans="1:14" s="11" customFormat="1" x14ac:dyDescent="0.25">
      <c r="A21" s="9" t="s">
        <v>31</v>
      </c>
      <c r="B21" s="9" t="s">
        <v>49</v>
      </c>
      <c r="C21" s="9" t="s">
        <v>44</v>
      </c>
      <c r="D21" s="9" t="s">
        <v>35</v>
      </c>
      <c r="E21" s="9">
        <v>35</v>
      </c>
      <c r="F21" s="9">
        <v>25</v>
      </c>
      <c r="G21" s="9"/>
      <c r="H21" s="10"/>
      <c r="I21" s="9">
        <f t="shared" si="0"/>
        <v>10</v>
      </c>
      <c r="J21" s="10"/>
      <c r="K21" s="9">
        <v>0</v>
      </c>
      <c r="L21" s="10">
        <f t="shared" si="1"/>
        <v>0</v>
      </c>
      <c r="M21" s="23">
        <v>34.6</v>
      </c>
      <c r="N21" s="15">
        <v>0.53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173</v>
      </c>
      <c r="F28" s="17"/>
      <c r="G28" s="17"/>
      <c r="H28" s="18"/>
      <c r="I28" s="17">
        <f t="shared" si="0"/>
        <v>173</v>
      </c>
      <c r="J28" s="18"/>
      <c r="K28" s="17">
        <f>SUM(K14:K27)</f>
        <v>0</v>
      </c>
      <c r="L28" s="18">
        <f t="shared" si="1"/>
        <v>0</v>
      </c>
      <c r="M28" s="25">
        <f>AVERAGE(M14:M27)</f>
        <v>52.050000000000004</v>
      </c>
      <c r="N28" s="19">
        <f>AVERAGE(N14:N27)</f>
        <v>0.63624999999999998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MII. ELVIRA GOMEZ BARRIENTOS</v>
      </c>
      <c r="C37" s="29"/>
      <c r="D37" s="29"/>
      <c r="E37" s="13"/>
      <c r="F37" s="13"/>
      <c r="G37" s="29" t="s">
        <v>46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6"/>
  <sheetViews>
    <sheetView tabSelected="1" topLeftCell="A8" zoomScale="85" zoomScaleNormal="85" zoomScaleSheetLayoutView="100" workbookViewId="0">
      <selection activeCell="D26" sqref="D26"/>
    </sheetView>
  </sheetViews>
  <sheetFormatPr baseColWidth="10" defaultColWidth="11.453125" defaultRowHeight="12.5" x14ac:dyDescent="0.25"/>
  <cols>
    <col min="1" max="1" width="38.54296875" style="48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ht="13" x14ac:dyDescent="0.3">
      <c r="A2" s="49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7" ht="13" x14ac:dyDescent="0.3">
      <c r="A4" s="49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7" ht="13" x14ac:dyDescent="0.3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7" ht="13" x14ac:dyDescent="0.3">
      <c r="A7" s="49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9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SEP 22- ENE 23</v>
      </c>
      <c r="M8" s="35"/>
      <c r="N8" s="35"/>
    </row>
    <row r="9" spans="1:17" ht="14.5" x14ac:dyDescent="0.35">
      <c r="P9" s="47"/>
      <c r="Q9" s="47"/>
    </row>
    <row r="10" spans="1:17" ht="13" x14ac:dyDescent="0.3">
      <c r="A10" s="49" t="s">
        <v>8</v>
      </c>
      <c r="B10" s="35" t="str">
        <f>'1'!B10</f>
        <v>MII. ELVIRA GOMEZ BARRIENTOS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50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7" ht="13" x14ac:dyDescent="0.25">
      <c r="A13" s="51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7" s="11" customFormat="1" x14ac:dyDescent="0.25">
      <c r="A14" s="52" t="str">
        <f>'1'!A14</f>
        <v>FUNDAMENTOS DE INVESTIGACION</v>
      </c>
      <c r="B14" s="26" t="s">
        <v>49</v>
      </c>
      <c r="C14" s="26" t="s">
        <v>39</v>
      </c>
      <c r="D14" s="26" t="s">
        <v>51</v>
      </c>
      <c r="E14" s="26">
        <v>32</v>
      </c>
      <c r="F14" s="26">
        <v>20</v>
      </c>
      <c r="G14" s="26"/>
      <c r="H14" s="27"/>
      <c r="I14" s="26">
        <f t="shared" ref="I14:I21" si="0">(E14-SUM(F14:G14))-K14</f>
        <v>12</v>
      </c>
      <c r="J14" s="27"/>
      <c r="K14" s="26">
        <v>0</v>
      </c>
      <c r="L14" s="27">
        <f t="shared" ref="L14:L21" si="1">K14/E14</f>
        <v>0</v>
      </c>
      <c r="M14" s="9">
        <v>64.040000000000006</v>
      </c>
      <c r="N14" s="15">
        <v>0.63</v>
      </c>
    </row>
    <row r="15" spans="1:17" s="11" customFormat="1" x14ac:dyDescent="0.25">
      <c r="A15" s="52" t="s">
        <v>38</v>
      </c>
      <c r="B15" s="26" t="s">
        <v>50</v>
      </c>
      <c r="C15" s="26" t="str">
        <f>'1'!C14</f>
        <v>101A</v>
      </c>
      <c r="D15" s="26" t="str">
        <f>'1'!D14</f>
        <v>IIND</v>
      </c>
      <c r="E15" s="26">
        <f>'1'!E14</f>
        <v>32</v>
      </c>
      <c r="F15" s="26">
        <v>20</v>
      </c>
      <c r="G15" s="26"/>
      <c r="H15" s="27"/>
      <c r="I15" s="26">
        <f t="shared" si="0"/>
        <v>12</v>
      </c>
      <c r="J15" s="27"/>
      <c r="K15" s="26">
        <v>0</v>
      </c>
      <c r="L15" s="27">
        <f t="shared" si="1"/>
        <v>0</v>
      </c>
      <c r="M15" s="9">
        <v>49.69</v>
      </c>
      <c r="N15" s="15">
        <v>0.63</v>
      </c>
    </row>
    <row r="16" spans="1:17" s="11" customFormat="1" x14ac:dyDescent="0.25">
      <c r="A16" s="52" t="str">
        <f>'1'!A16</f>
        <v>ADMINISTRACION DE OPERACIONES I</v>
      </c>
      <c r="B16" s="26" t="s">
        <v>50</v>
      </c>
      <c r="C16" s="26" t="str">
        <f>'1'!C15</f>
        <v>501A</v>
      </c>
      <c r="D16" s="26" t="str">
        <f>'1'!D15</f>
        <v>IIND</v>
      </c>
      <c r="E16" s="26">
        <f>'1'!E15</f>
        <v>23</v>
      </c>
      <c r="F16" s="26">
        <v>14</v>
      </c>
      <c r="G16" s="26"/>
      <c r="H16" s="27"/>
      <c r="I16" s="26">
        <f t="shared" si="0"/>
        <v>9</v>
      </c>
      <c r="J16" s="27"/>
      <c r="K16" s="26">
        <v>0</v>
      </c>
      <c r="L16" s="27">
        <f t="shared" si="1"/>
        <v>0</v>
      </c>
      <c r="M16" s="23">
        <v>67.5</v>
      </c>
      <c r="N16" s="15">
        <v>0.61</v>
      </c>
    </row>
    <row r="17" spans="1:14" s="11" customFormat="1" x14ac:dyDescent="0.25">
      <c r="A17" s="52" t="s">
        <v>40</v>
      </c>
      <c r="B17" s="26" t="s">
        <v>50</v>
      </c>
      <c r="C17" s="26" t="str">
        <f>'1'!C16</f>
        <v>501B</v>
      </c>
      <c r="D17" s="26" t="str">
        <f>'1'!D16</f>
        <v>IIND</v>
      </c>
      <c r="E17" s="26">
        <f>'1'!E16</f>
        <v>13</v>
      </c>
      <c r="F17" s="26">
        <v>8</v>
      </c>
      <c r="G17" s="26"/>
      <c r="H17" s="27"/>
      <c r="I17" s="26">
        <f t="shared" si="0"/>
        <v>5</v>
      </c>
      <c r="J17" s="27"/>
      <c r="K17" s="26">
        <v>0</v>
      </c>
      <c r="L17" s="27">
        <f t="shared" si="1"/>
        <v>0</v>
      </c>
      <c r="M17" s="9">
        <v>66.209999999999994</v>
      </c>
      <c r="N17" s="15">
        <v>0.62</v>
      </c>
    </row>
    <row r="18" spans="1:14" s="11" customFormat="1" x14ac:dyDescent="0.25">
      <c r="A18" s="52" t="str">
        <f>'1'!A17</f>
        <v>GESTION DE LOS SISTEMAS DE CALIDAD</v>
      </c>
      <c r="B18" s="26" t="s">
        <v>49</v>
      </c>
      <c r="C18" s="26" t="s">
        <v>44</v>
      </c>
      <c r="D18" s="26" t="str">
        <f>'1'!D16</f>
        <v>IIND</v>
      </c>
      <c r="E18" s="26">
        <v>15</v>
      </c>
      <c r="F18" s="26">
        <v>12</v>
      </c>
      <c r="G18" s="26"/>
      <c r="H18" s="27"/>
      <c r="I18" s="26">
        <f t="shared" si="0"/>
        <v>3</v>
      </c>
      <c r="J18" s="27"/>
      <c r="K18" s="26">
        <v>0</v>
      </c>
      <c r="L18" s="27">
        <f t="shared" si="1"/>
        <v>0</v>
      </c>
      <c r="M18" s="9">
        <v>64.41</v>
      </c>
      <c r="N18" s="15">
        <v>0.8</v>
      </c>
    </row>
    <row r="19" spans="1:14" s="11" customFormat="1" x14ac:dyDescent="0.25">
      <c r="A19" s="52" t="s">
        <v>43</v>
      </c>
      <c r="B19" s="26" t="s">
        <v>50</v>
      </c>
      <c r="C19" s="26" t="str">
        <f>'1'!C17</f>
        <v>701B</v>
      </c>
      <c r="D19" s="26" t="str">
        <f>'1'!D17</f>
        <v>IIND</v>
      </c>
      <c r="E19" s="26">
        <f>'1'!E17</f>
        <v>15</v>
      </c>
      <c r="F19" s="26">
        <v>14</v>
      </c>
      <c r="G19" s="26"/>
      <c r="H19" s="27"/>
      <c r="I19" s="26">
        <f t="shared" si="0"/>
        <v>1</v>
      </c>
      <c r="J19" s="27"/>
      <c r="K19" s="26">
        <v>0</v>
      </c>
      <c r="L19" s="27">
        <f t="shared" si="1"/>
        <v>0</v>
      </c>
      <c r="M19" s="9">
        <v>79.13</v>
      </c>
      <c r="N19" s="15">
        <v>0.8</v>
      </c>
    </row>
    <row r="20" spans="1:14" s="11" customFormat="1" x14ac:dyDescent="0.25">
      <c r="A20" s="52" t="str">
        <f>'1'!A18</f>
        <v xml:space="preserve">RELACIONES INDUSTRIALES </v>
      </c>
      <c r="B20" s="11" t="s">
        <v>50</v>
      </c>
      <c r="C20" s="26" t="str">
        <f>'1'!C18</f>
        <v>701A</v>
      </c>
      <c r="D20" s="26" t="str">
        <f>'1'!D18</f>
        <v>IIND</v>
      </c>
      <c r="E20" s="26">
        <f>'1'!E18</f>
        <v>19</v>
      </c>
      <c r="F20" s="26">
        <v>12</v>
      </c>
      <c r="G20" s="26"/>
      <c r="H20" s="27"/>
      <c r="I20" s="26">
        <f t="shared" si="0"/>
        <v>7</v>
      </c>
      <c r="J20" s="27"/>
      <c r="K20" s="26">
        <v>0</v>
      </c>
      <c r="L20" s="27">
        <f t="shared" si="1"/>
        <v>0</v>
      </c>
      <c r="M20" s="23">
        <v>49.9</v>
      </c>
      <c r="N20" s="15">
        <v>0.63</v>
      </c>
    </row>
    <row r="21" spans="1:14" s="11" customFormat="1" x14ac:dyDescent="0.25">
      <c r="A21" s="52" t="str">
        <f>'1'!A19</f>
        <v xml:space="preserve">RELACIONES INDUSTRIALES </v>
      </c>
      <c r="B21" s="26" t="s">
        <v>50</v>
      </c>
      <c r="C21" s="26" t="s">
        <v>44</v>
      </c>
      <c r="D21" s="26" t="str">
        <f>'1'!D18</f>
        <v>IIND</v>
      </c>
      <c r="E21" s="26">
        <v>36</v>
      </c>
      <c r="F21" s="26">
        <v>23</v>
      </c>
      <c r="G21" s="26"/>
      <c r="H21" s="27"/>
      <c r="I21" s="26">
        <f t="shared" si="0"/>
        <v>13</v>
      </c>
      <c r="J21" s="27"/>
      <c r="K21" s="26">
        <v>0</v>
      </c>
      <c r="L21" s="27">
        <f t="shared" si="1"/>
        <v>0</v>
      </c>
      <c r="M21" s="9">
        <v>57.11</v>
      </c>
      <c r="N21" s="15">
        <v>0.66</v>
      </c>
    </row>
    <row r="22" spans="1:14" s="11" customFormat="1" x14ac:dyDescent="0.25">
      <c r="A22" s="52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52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52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52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52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53" t="s">
        <v>24</v>
      </c>
      <c r="B27" s="17" t="s">
        <v>25</v>
      </c>
      <c r="C27" s="17" t="s">
        <v>25</v>
      </c>
      <c r="D27" s="17" t="s">
        <v>25</v>
      </c>
      <c r="E27" s="17">
        <f>SUM(E15:E26)</f>
        <v>153</v>
      </c>
      <c r="F27" s="17">
        <f>SUM(F15:F26)</f>
        <v>103</v>
      </c>
      <c r="G27" s="17"/>
      <c r="H27" s="18"/>
      <c r="I27" s="17">
        <f t="shared" ref="I27" si="2">(E27-SUM(F27:G27))-K27</f>
        <v>50</v>
      </c>
      <c r="J27" s="18"/>
      <c r="K27" s="17"/>
      <c r="L27" s="18">
        <f t="shared" ref="L27" si="3">K27/E27</f>
        <v>0</v>
      </c>
      <c r="M27" s="17">
        <f>AVERAGE(M14:M26)</f>
        <v>62.248750000000001</v>
      </c>
      <c r="N27" s="19">
        <f>AVERAGE(N14:N26)</f>
        <v>0.67249999999999999</v>
      </c>
    </row>
    <row r="29" spans="1:14" ht="120" customHeight="1" x14ac:dyDescent="0.25">
      <c r="A29" s="38" t="s">
        <v>26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1" spans="1:14" x14ac:dyDescent="0.25">
      <c r="A31" s="54"/>
    </row>
    <row r="32" spans="1:14" ht="13" x14ac:dyDescent="0.3">
      <c r="B32" s="32" t="s">
        <v>27</v>
      </c>
      <c r="C32" s="32"/>
      <c r="D32" s="32"/>
      <c r="G32" s="33" t="s">
        <v>28</v>
      </c>
      <c r="H32" s="33"/>
      <c r="I32" s="33"/>
      <c r="J32" s="33"/>
    </row>
    <row r="33" spans="1:10" ht="62.25" customHeight="1" x14ac:dyDescent="0.25">
      <c r="B33" s="34"/>
      <c r="C33" s="34"/>
      <c r="D33" s="34"/>
      <c r="G33" s="35"/>
      <c r="H33" s="35"/>
      <c r="I33" s="35"/>
      <c r="J33" s="35"/>
    </row>
    <row r="34" spans="1:10" hidden="1" x14ac:dyDescent="0.25">
      <c r="A34" s="28" t="e">
        <v>#REF!</v>
      </c>
      <c r="B34" s="28"/>
      <c r="C34" s="6"/>
      <c r="E34" s="28"/>
      <c r="F34" s="28"/>
      <c r="G34" s="28"/>
      <c r="H34" s="28"/>
    </row>
    <row r="35" spans="1:10" hidden="1" x14ac:dyDescent="0.25"/>
    <row r="36" spans="1:10" ht="45" customHeight="1" x14ac:dyDescent="0.25">
      <c r="B36" s="29" t="str">
        <f>B10</f>
        <v>MII. ELVIRA GOMEZ BARRIENTOS</v>
      </c>
      <c r="C36" s="29"/>
      <c r="D36" s="29"/>
      <c r="E36" s="13"/>
      <c r="F36" s="13"/>
      <c r="G36" s="29" t="s">
        <v>46</v>
      </c>
      <c r="H36" s="29"/>
      <c r="I36" s="29"/>
      <c r="J36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5" zoomScaleNormal="85" zoomScaleSheetLayoutView="100" workbookViewId="0">
      <selection activeCell="B20" sqref="B20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3" x14ac:dyDescent="0.3">
      <c r="A6" s="44" t="s">
        <v>2</v>
      </c>
      <c r="B6" s="44"/>
      <c r="C6" s="44"/>
      <c r="D6" s="44"/>
      <c r="E6" s="45" t="s">
        <v>45</v>
      </c>
      <c r="F6" s="45"/>
      <c r="G6" s="45"/>
      <c r="H6" s="4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SEP 22- ENE 23</v>
      </c>
      <c r="M8" s="35"/>
      <c r="N8" s="35"/>
    </row>
    <row r="10" spans="1:14" ht="13" x14ac:dyDescent="0.3">
      <c r="A10" s="4" t="s">
        <v>8</v>
      </c>
      <c r="B10" s="35" t="str">
        <f>'1'!B10</f>
        <v>MII. ELVIRA GOMEZ BARRIENTOS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 ht="13" x14ac:dyDescent="0.25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 x14ac:dyDescent="0.25">
      <c r="A14" s="8" t="s">
        <v>38</v>
      </c>
      <c r="B14" s="9" t="s">
        <v>37</v>
      </c>
      <c r="C14" s="9" t="str">
        <f>'[1]1'!C14</f>
        <v>701A</v>
      </c>
      <c r="D14" s="9" t="str">
        <f>'[1]1'!D14</f>
        <v>IIND</v>
      </c>
      <c r="E14" s="9">
        <v>25</v>
      </c>
      <c r="F14" s="9">
        <v>19</v>
      </c>
      <c r="G14" s="9">
        <v>4</v>
      </c>
      <c r="H14" s="10">
        <f>(F14+G14)/E14</f>
        <v>0.92</v>
      </c>
      <c r="I14" s="9">
        <f t="shared" ref="I14:I25" si="0">(E14-SUM(F14:G14))-K14</f>
        <v>1</v>
      </c>
      <c r="J14" s="10">
        <f t="shared" ref="J14:J25" si="1">I14/E14</f>
        <v>0.04</v>
      </c>
      <c r="K14" s="9">
        <v>1</v>
      </c>
      <c r="L14" s="10">
        <f t="shared" ref="L14:L25" si="2">K14/E14</f>
        <v>0.04</v>
      </c>
      <c r="M14" s="9"/>
      <c r="N14" s="15"/>
    </row>
    <row r="15" spans="1:14" s="11" customFormat="1" x14ac:dyDescent="0.25">
      <c r="A15" s="8" t="s">
        <v>40</v>
      </c>
      <c r="B15" s="9" t="s">
        <v>37</v>
      </c>
      <c r="C15" s="9" t="str">
        <f>'1'!C15</f>
        <v>501A</v>
      </c>
      <c r="D15" s="9" t="str">
        <f>'[1]1'!D15</f>
        <v>IIND</v>
      </c>
      <c r="E15" s="9">
        <f>'[1]1'!E15</f>
        <v>20</v>
      </c>
      <c r="F15" s="9"/>
      <c r="G15" s="9"/>
      <c r="H15" s="10">
        <f t="shared" ref="H15:H25" si="3">(F15+G15)/E15</f>
        <v>0</v>
      </c>
      <c r="I15" s="9">
        <f t="shared" si="0"/>
        <v>20</v>
      </c>
      <c r="J15" s="10">
        <f t="shared" si="1"/>
        <v>1</v>
      </c>
      <c r="K15" s="9"/>
      <c r="L15" s="10">
        <f t="shared" si="2"/>
        <v>0</v>
      </c>
      <c r="M15" s="9">
        <v>70.13</v>
      </c>
      <c r="N15" s="15">
        <v>0.78</v>
      </c>
    </row>
    <row r="16" spans="1:14" s="11" customFormat="1" x14ac:dyDescent="0.25">
      <c r="A16" s="8" t="s">
        <v>40</v>
      </c>
      <c r="B16" s="9" t="s">
        <v>37</v>
      </c>
      <c r="C16" s="9" t="str">
        <f>'1'!C16</f>
        <v>501B</v>
      </c>
      <c r="D16" s="9">
        <f>'[1]1'!D16</f>
        <v>0</v>
      </c>
      <c r="E16" s="9">
        <f>'[1]1'!E16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>
        <v>74.459999999999994</v>
      </c>
      <c r="N16" s="15">
        <v>0.85</v>
      </c>
    </row>
    <row r="17" spans="1:14" s="11" customFormat="1" x14ac:dyDescent="0.25">
      <c r="A17" s="8" t="s">
        <v>43</v>
      </c>
      <c r="B17" s="9" t="s">
        <v>37</v>
      </c>
      <c r="C17" s="9" t="str">
        <f>'1'!C17</f>
        <v>701B</v>
      </c>
      <c r="D17" s="9">
        <f>'[1]1'!D17</f>
        <v>0</v>
      </c>
      <c r="E17" s="9">
        <f>'[1]1'!E17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8" t="s">
        <v>31</v>
      </c>
      <c r="B18" s="9" t="s">
        <v>37</v>
      </c>
      <c r="C18" s="9" t="str">
        <f>'1'!C18</f>
        <v>701A</v>
      </c>
      <c r="D18" s="9">
        <f>'[1]1'!D18</f>
        <v>0</v>
      </c>
      <c r="E18" s="9">
        <f>'[1]1'!E18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8" t="s">
        <v>31</v>
      </c>
      <c r="B19" s="9" t="s">
        <v>37</v>
      </c>
      <c r="C19" s="9" t="str">
        <f>'1'!C19</f>
        <v>701B</v>
      </c>
      <c r="D19" s="9">
        <f>'[1]1'!D19</f>
        <v>0</v>
      </c>
      <c r="E19" s="9">
        <f>'[1]1'!E19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/>
      <c r="B20" s="9"/>
      <c r="C20" s="9">
        <f>'[1]1'!C20</f>
        <v>0</v>
      </c>
      <c r="D20" s="9">
        <f>'[1]1'!D20</f>
        <v>0</v>
      </c>
      <c r="E20" s="9">
        <f>'[1]1'!E20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/>
      <c r="B21" s="9"/>
      <c r="C21" s="9">
        <f>'[1]1'!C21</f>
        <v>0</v>
      </c>
      <c r="D21" s="9">
        <f>'[1]1'!D21</f>
        <v>0</v>
      </c>
      <c r="E21" s="9">
        <f>'[1]1'!E21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/>
      <c r="B22" s="9"/>
      <c r="C22" s="9">
        <f>'[1]1'!C22</f>
        <v>0</v>
      </c>
      <c r="D22" s="9">
        <f>'[1]1'!D22</f>
        <v>0</v>
      </c>
      <c r="E22" s="9">
        <f>'[1]1'!E22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/>
      <c r="B23" s="9"/>
      <c r="C23" s="9">
        <f>'[1]1'!C23</f>
        <v>0</v>
      </c>
      <c r="D23" s="9">
        <f>'[1]1'!D23</f>
        <v>0</v>
      </c>
      <c r="E23" s="9">
        <f>'[1]1'!E23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/>
      <c r="B24" s="9"/>
      <c r="C24" s="9">
        <f>'[1]1'!C24</f>
        <v>0</v>
      </c>
      <c r="D24" s="9">
        <f>'[1]1'!D24</f>
        <v>0</v>
      </c>
      <c r="E24" s="9">
        <f>'[1]1'!E24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/>
      <c r="B25" s="9"/>
      <c r="C25" s="9">
        <f>'[1]1'!C25</f>
        <v>0</v>
      </c>
      <c r="D25" s="9">
        <f>'[1]1'!D25</f>
        <v>0</v>
      </c>
      <c r="E25" s="9">
        <f>'[1]1'!E25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19</v>
      </c>
      <c r="G28" s="17">
        <f>SUM(G14:G27)</f>
        <v>4</v>
      </c>
      <c r="H28" s="18">
        <f>SUM(F28:G28)/E28</f>
        <v>0.51111111111111107</v>
      </c>
      <c r="I28" s="17">
        <f t="shared" ref="I28" si="4">(E28-SUM(F28:G28))-K28</f>
        <v>21</v>
      </c>
      <c r="J28" s="18">
        <f t="shared" ref="J28" si="5">I28/E28</f>
        <v>0.46666666666666667</v>
      </c>
      <c r="K28" s="17">
        <f>SUM(K14:K27)</f>
        <v>1</v>
      </c>
      <c r="L28" s="18">
        <f t="shared" ref="L28" si="6">K28/E28</f>
        <v>2.2222222222222223E-2</v>
      </c>
      <c r="M28" s="17">
        <f>AVERAGE(M14:M27)</f>
        <v>72.294999999999987</v>
      </c>
      <c r="N28" s="19">
        <f>AVERAGE(N14:N27)</f>
        <v>0.81499999999999995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idden="1" x14ac:dyDescent="0.2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25"/>
    <row r="37" spans="1:10" ht="45" customHeight="1" x14ac:dyDescent="0.25">
      <c r="B37" s="29" t="str">
        <f>B10</f>
        <v>MII. ELVIRA GOMEZ BARRIENTOS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GB</cp:lastModifiedBy>
  <cp:revision/>
  <dcterms:created xsi:type="dcterms:W3CDTF">2021-11-22T14:45:25Z</dcterms:created>
  <dcterms:modified xsi:type="dcterms:W3CDTF">2023-01-04T23:02:27Z</dcterms:modified>
  <cp:category/>
  <cp:contentStatus/>
</cp:coreProperties>
</file>