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CALIFICACIONES\REPORTE 2\"/>
    </mc:Choice>
  </mc:AlternateContent>
  <bookViews>
    <workbookView xWindow="0" yWindow="0" windowWidth="20400" windowHeight="7620" activeTab="1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2" l="1"/>
  <c r="K28" i="10" l="1"/>
  <c r="L15" i="10"/>
  <c r="L16" i="10"/>
  <c r="L17" i="10"/>
  <c r="L18" i="10"/>
  <c r="L14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L18" i="22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B37" i="10"/>
  <c r="N28" i="10"/>
  <c r="M28" i="10"/>
  <c r="F28" i="10"/>
  <c r="E28" i="10"/>
  <c r="L28" i="10" s="1"/>
  <c r="I18" i="10"/>
  <c r="J18" i="10" s="1"/>
  <c r="I17" i="10"/>
  <c r="J17" i="10" s="1"/>
  <c r="I16" i="10"/>
  <c r="J16" i="10" s="1"/>
  <c r="I15" i="10"/>
  <c r="J15" i="10" s="1"/>
  <c r="I14" i="10"/>
  <c r="J14" i="10" s="1"/>
  <c r="L17" i="22" l="1"/>
  <c r="I15" i="22"/>
  <c r="I16" i="22"/>
  <c r="L16" i="22"/>
  <c r="I14" i="22"/>
  <c r="I17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I18" i="22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<sst xmlns="http://schemas.openxmlformats.org/spreadsheetml/2006/main" count="187" uniqueCount="43">
  <si>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</si>
  <si>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</si>
  <si>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</si>
  <si>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</si>
  <si>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</si>
  <si>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</si>
  <si>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</si>
  <si>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</si>
  <si>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</si>
  <si>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</si>
  <si>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</si>
  <si>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</si>
  <si>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</si>
  <si>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</si>
  <si>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</si>
  <si>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</si>
  <si>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</si>
  <si>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</si>
  <si>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</si>
  <si>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</si>
  <si>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</si>
  <si>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</si>
  <si>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</si>
  <si>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</si>
  <si>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</si>
  <si>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</si>
  <si>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</si>
  <si>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</si>
  <si>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</si>
  <si>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</si>
  <si>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</si>
  <si>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</si>
  <si>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M.I.I. ESTEBAN DOMINGUEZ FISCAL</t>
  </si>
  <si>
    <t>MAQUINAS Y EQUIPOS TERMICOS I</t>
  </si>
  <si>
    <t>502-A</t>
  </si>
  <si>
    <t>502-B</t>
  </si>
  <si>
    <t>INSTALACIONES ELECTRICAS</t>
  </si>
  <si>
    <t>SISTEMAS Y MAQUINAS DE FLUIDOS</t>
  </si>
  <si>
    <t>Sep 2022 -Ene 2023</t>
  </si>
  <si>
    <t>IEME</t>
  </si>
  <si>
    <t>M.I.I. CARLOS COBAXIN ZUÑIGA</t>
  </si>
  <si>
    <t>2°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</si>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</sst>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0" xfId="0" applyFont="1" applyBorder="1"/>
    <xf numFmtId="9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110" zoomScaleNormal="110" zoomScaleSheetLayoutView="100" workbookViewId="0">
      <selection activeCell="H16" sqref="H16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31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1" t="s">
        <v>4</v>
      </c>
      <c r="C8" s="31"/>
      <c r="D8" s="14" t="s">
        <v>5</v>
      </c>
      <c r="E8" s="5">
        <v>2</v>
      </c>
      <c r="G8" s="4" t="s">
        <v>6</v>
      </c>
      <c r="H8" s="5">
        <v>3</v>
      </c>
      <c r="I8" s="37" t="s">
        <v>7</v>
      </c>
      <c r="J8" s="37"/>
      <c r="K8" s="37"/>
      <c r="L8" s="31" t="s">
        <v>38</v>
      </c>
      <c r="M8" s="31"/>
      <c r="N8" s="31"/>
    </row>
    <row r="10" spans="1:14" x14ac:dyDescent="0.2">
      <c r="A10" s="4" t="s">
        <v>8</v>
      </c>
      <c r="B10" s="31" t="s">
        <v>40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12.75" customHeight="1" x14ac:dyDescent="0.2">
      <c r="A14" s="8" t="s">
        <v>33</v>
      </c>
      <c r="B14" s="9" t="s">
        <v>21</v>
      </c>
      <c r="C14" s="9" t="s">
        <v>34</v>
      </c>
      <c r="D14" s="9" t="s">
        <v>39</v>
      </c>
      <c r="E14" s="9">
        <v>14</v>
      </c>
      <c r="F14" s="9">
        <v>14</v>
      </c>
      <c r="G14" s="9"/>
      <c r="H14" s="24"/>
      <c r="I14" s="9">
        <f t="shared" ref="I14:I28" si="0">(E14-SUM(F14:G14))-K14</f>
        <v>0</v>
      </c>
      <c r="J14" s="24">
        <f t="shared" ref="J14:J18" si="1">I14/E14</f>
        <v>0</v>
      </c>
      <c r="K14" s="9">
        <v>0</v>
      </c>
      <c r="L14" s="10">
        <f t="shared" ref="L14:L18" si="2">K14/E14</f>
        <v>0</v>
      </c>
      <c r="M14" s="9">
        <v>94.29</v>
      </c>
      <c r="N14" s="15">
        <v>0.5</v>
      </c>
    </row>
    <row r="15" spans="1:14" s="11" customFormat="1" x14ac:dyDescent="0.2">
      <c r="A15" s="8" t="s">
        <v>33</v>
      </c>
      <c r="B15" s="9" t="s">
        <v>21</v>
      </c>
      <c r="C15" s="9" t="s">
        <v>35</v>
      </c>
      <c r="D15" s="9" t="s">
        <v>39</v>
      </c>
      <c r="E15" s="9">
        <v>16</v>
      </c>
      <c r="F15" s="9">
        <v>16</v>
      </c>
      <c r="G15" s="9"/>
      <c r="H15" s="24"/>
      <c r="I15" s="9">
        <f t="shared" si="0"/>
        <v>0</v>
      </c>
      <c r="J15" s="24">
        <f t="shared" si="1"/>
        <v>0</v>
      </c>
      <c r="K15" s="9">
        <v>0</v>
      </c>
      <c r="L15" s="10">
        <f t="shared" si="2"/>
        <v>0</v>
      </c>
      <c r="M15" s="9">
        <v>95</v>
      </c>
      <c r="N15" s="15">
        <v>0.5625</v>
      </c>
    </row>
    <row r="16" spans="1:14" s="11" customFormat="1" x14ac:dyDescent="0.2">
      <c r="A16" s="8" t="s">
        <v>36</v>
      </c>
      <c r="B16" s="9" t="s">
        <v>21</v>
      </c>
      <c r="C16" s="9" t="s">
        <v>35</v>
      </c>
      <c r="D16" s="9" t="s">
        <v>39</v>
      </c>
      <c r="E16" s="9">
        <v>13</v>
      </c>
      <c r="F16" s="9">
        <v>12</v>
      </c>
      <c r="G16" s="9"/>
      <c r="H16" s="24"/>
      <c r="I16" s="9">
        <f t="shared" si="0"/>
        <v>1</v>
      </c>
      <c r="J16" s="24">
        <f t="shared" si="1"/>
        <v>7.6923076923076927E-2</v>
      </c>
      <c r="K16" s="9">
        <v>0</v>
      </c>
      <c r="L16" s="10">
        <f t="shared" si="2"/>
        <v>0</v>
      </c>
      <c r="M16" s="9">
        <v>73.459999999999994</v>
      </c>
      <c r="N16" s="15">
        <v>0.46150000000000002</v>
      </c>
    </row>
    <row r="17" spans="1:14" s="11" customFormat="1" x14ac:dyDescent="0.2">
      <c r="A17" s="8" t="s">
        <v>37</v>
      </c>
      <c r="B17" s="9" t="s">
        <v>21</v>
      </c>
      <c r="C17" s="9" t="s">
        <v>34</v>
      </c>
      <c r="D17" s="9" t="s">
        <v>39</v>
      </c>
      <c r="E17" s="9">
        <v>23</v>
      </c>
      <c r="F17" s="9">
        <v>22</v>
      </c>
      <c r="G17" s="9"/>
      <c r="H17" s="24"/>
      <c r="I17" s="9">
        <f t="shared" si="0"/>
        <v>1</v>
      </c>
      <c r="J17" s="24">
        <f t="shared" si="1"/>
        <v>4.3478260869565216E-2</v>
      </c>
      <c r="K17" s="9">
        <v>0</v>
      </c>
      <c r="L17" s="10">
        <f t="shared" si="2"/>
        <v>0</v>
      </c>
      <c r="M17" s="9">
        <v>86.52</v>
      </c>
      <c r="N17" s="15">
        <v>0.73909999999999998</v>
      </c>
    </row>
    <row r="18" spans="1:14" s="11" customFormat="1" x14ac:dyDescent="0.2">
      <c r="A18" s="8" t="s">
        <v>37</v>
      </c>
      <c r="B18" s="9" t="s">
        <v>21</v>
      </c>
      <c r="C18" s="9" t="s">
        <v>35</v>
      </c>
      <c r="D18" s="9" t="s">
        <v>39</v>
      </c>
      <c r="E18" s="9">
        <v>13</v>
      </c>
      <c r="F18" s="9">
        <v>13</v>
      </c>
      <c r="G18" s="9"/>
      <c r="H18" s="24"/>
      <c r="I18" s="9">
        <f t="shared" si="0"/>
        <v>0</v>
      </c>
      <c r="J18" s="24">
        <f t="shared" si="1"/>
        <v>0</v>
      </c>
      <c r="K18" s="9">
        <v>0</v>
      </c>
      <c r="L18" s="10">
        <f t="shared" si="2"/>
        <v>0</v>
      </c>
      <c r="M18" s="9">
        <v>95</v>
      </c>
      <c r="N18" s="15">
        <v>0.53849999999999998</v>
      </c>
    </row>
    <row r="19" spans="1:14" s="11" customFormat="1" x14ac:dyDescent="0.2">
      <c r="A19" s="8"/>
      <c r="B19" s="9"/>
      <c r="C19" s="9"/>
      <c r="D19" s="9"/>
      <c r="E19" s="9"/>
      <c r="F19" s="9"/>
      <c r="G19" s="9"/>
      <c r="H19" s="24"/>
      <c r="I19" s="9"/>
      <c r="J19" s="24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77</v>
      </c>
      <c r="G28" s="17"/>
      <c r="H28" s="18"/>
      <c r="I28" s="17">
        <f t="shared" si="0"/>
        <v>2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88.853999999999999</v>
      </c>
      <c r="N28" s="19">
        <f>AVERAGE(N14:N27)</f>
        <v>0.56032000000000004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E34" s="23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21" t="str">
        <f>B10</f>
        <v>M.I.I. CARLOS COBAXIN ZUÑIGA</v>
      </c>
      <c r="C37" s="21"/>
      <c r="D37" s="21"/>
      <c r="E37" s="13"/>
      <c r="F37" s="13"/>
      <c r="G37" s="21" t="s">
        <v>32</v>
      </c>
      <c r="H37" s="21"/>
      <c r="I37" s="21"/>
      <c r="J37" s="21"/>
    </row>
  </sheetData>
  <mergeCells count="29">
    <mergeCell ref="A3:N3"/>
    <mergeCell ref="A5:N5"/>
    <mergeCell ref="A6:D6"/>
    <mergeCell ref="E6:H6"/>
    <mergeCell ref="B1:N1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5:B35"/>
    <mergeCell ref="E35:H35"/>
    <mergeCell ref="K12:K13"/>
    <mergeCell ref="L12:L13"/>
    <mergeCell ref="B33:D33"/>
    <mergeCell ref="G33:J33"/>
    <mergeCell ref="B34:D34"/>
    <mergeCell ref="G34:J34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9" zoomScale="110" zoomScaleNormal="110" zoomScaleSheetLayoutView="100" workbookViewId="0">
      <selection activeCell="N19" sqref="N19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7.570312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41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MAQUINAS Y EQUIPOS TERMICOS I</v>
      </c>
      <c r="B14" s="9" t="s">
        <v>42</v>
      </c>
      <c r="C14" s="9" t="str">
        <f>'1'!C14</f>
        <v>502-A</v>
      </c>
      <c r="D14" s="9" t="str">
        <f>'1'!D14</f>
        <v>IEME</v>
      </c>
      <c r="E14" s="9">
        <f>'1'!E14</f>
        <v>14</v>
      </c>
      <c r="F14" s="9">
        <v>12</v>
      </c>
      <c r="G14" s="9"/>
      <c r="H14" s="10"/>
      <c r="I14" s="9">
        <f>(E14-SUM(F14:G14))-K14</f>
        <v>2</v>
      </c>
      <c r="J14" s="10"/>
      <c r="K14" s="9">
        <v>0</v>
      </c>
      <c r="L14" s="10">
        <f>K14/E14</f>
        <v>0</v>
      </c>
      <c r="M14" s="9">
        <v>84.28</v>
      </c>
      <c r="N14" s="15">
        <v>0.85709999999999997</v>
      </c>
    </row>
    <row r="15" spans="1:14" s="11" customFormat="1" x14ac:dyDescent="0.2">
      <c r="A15" s="9" t="str">
        <f>'1'!A15</f>
        <v>MAQUINAS Y EQUIPOS TERMICOS I</v>
      </c>
      <c r="B15" s="9" t="s">
        <v>42</v>
      </c>
      <c r="C15" s="9" t="str">
        <f>'1'!C15</f>
        <v>502-B</v>
      </c>
      <c r="D15" s="9" t="str">
        <f>'1'!D15</f>
        <v>IEME</v>
      </c>
      <c r="E15" s="9">
        <f>'1'!E15</f>
        <v>16</v>
      </c>
      <c r="F15" s="9">
        <v>16</v>
      </c>
      <c r="G15" s="9"/>
      <c r="H15" s="10"/>
      <c r="I15" s="9">
        <f>(E15-SUM(F15:G15))-K15</f>
        <v>0</v>
      </c>
      <c r="J15" s="10"/>
      <c r="K15" s="9">
        <v>0</v>
      </c>
      <c r="L15" s="10">
        <f>K15/E15</f>
        <v>0</v>
      </c>
      <c r="M15" s="9">
        <v>96.25</v>
      </c>
      <c r="N15" s="15">
        <v>0.625</v>
      </c>
    </row>
    <row r="16" spans="1:14" s="11" customFormat="1" x14ac:dyDescent="0.2">
      <c r="A16" s="9" t="str">
        <f>'1'!A16</f>
        <v>INSTALACIONES ELECTRICAS</v>
      </c>
      <c r="B16" s="9" t="s">
        <v>42</v>
      </c>
      <c r="C16" s="9" t="str">
        <f>'1'!C16</f>
        <v>502-B</v>
      </c>
      <c r="D16" s="9" t="str">
        <f>'1'!D16</f>
        <v>IEME</v>
      </c>
      <c r="E16" s="9">
        <f>'1'!E16</f>
        <v>13</v>
      </c>
      <c r="F16" s="9">
        <v>13</v>
      </c>
      <c r="G16" s="9"/>
      <c r="H16" s="10"/>
      <c r="I16" s="9">
        <f t="shared" ref="I16:I28" si="0">(E16-SUM(F16:G16))-K16</f>
        <v>0</v>
      </c>
      <c r="J16" s="10"/>
      <c r="K16" s="9">
        <v>0</v>
      </c>
      <c r="L16" s="10">
        <f t="shared" ref="L16:L28" si="1">K16/E16</f>
        <v>0</v>
      </c>
      <c r="M16" s="9">
        <v>88.07</v>
      </c>
      <c r="N16" s="15">
        <v>0.46150000000000002</v>
      </c>
    </row>
    <row r="17" spans="1:14" s="11" customFormat="1" x14ac:dyDescent="0.2">
      <c r="A17" s="9" t="str">
        <f>'1'!A17</f>
        <v>SISTEMAS Y MAQUINAS DE FLUIDOS</v>
      </c>
      <c r="B17" s="9" t="s">
        <v>42</v>
      </c>
      <c r="C17" s="9" t="str">
        <f>'1'!C17</f>
        <v>502-A</v>
      </c>
      <c r="D17" s="9" t="str">
        <f>'1'!D17</f>
        <v>IEME</v>
      </c>
      <c r="E17" s="9">
        <f>'1'!E17</f>
        <v>23</v>
      </c>
      <c r="F17" s="9">
        <v>21</v>
      </c>
      <c r="G17" s="9"/>
      <c r="H17" s="10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86.08</v>
      </c>
      <c r="N17" s="15">
        <v>0.82599999999999996</v>
      </c>
    </row>
    <row r="18" spans="1:14" s="11" customFormat="1" x14ac:dyDescent="0.2">
      <c r="A18" s="9" t="str">
        <f>'1'!A18</f>
        <v>SISTEMAS Y MAQUINAS DE FLUIDOS</v>
      </c>
      <c r="B18" s="9" t="s">
        <v>42</v>
      </c>
      <c r="C18" s="9" t="str">
        <f>'1'!C18</f>
        <v>502-B</v>
      </c>
      <c r="D18" s="9" t="str">
        <f>'1'!D18</f>
        <v>IEME</v>
      </c>
      <c r="E18" s="9">
        <f>'1'!E18</f>
        <v>13</v>
      </c>
      <c r="F18" s="9">
        <v>13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96.92</v>
      </c>
      <c r="N18" s="15">
        <v>0.61529999999999996</v>
      </c>
    </row>
    <row r="19" spans="1:14" s="11" customFormat="1" x14ac:dyDescent="0.2">
      <c r="A19" s="9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75</v>
      </c>
      <c r="G28" s="17"/>
      <c r="H28" s="18"/>
      <c r="I28" s="17">
        <f t="shared" si="0"/>
        <v>4</v>
      </c>
      <c r="J28" s="18"/>
      <c r="K28" s="17">
        <f>SUM(K14:K27)</f>
        <v>0</v>
      </c>
      <c r="L28" s="18">
        <f t="shared" si="1"/>
        <v>0</v>
      </c>
      <c r="M28" s="17">
        <f>AVERAGE(M14:M27)</f>
        <v>90.320000000000007</v>
      </c>
      <c r="N28" s="19">
        <f>AVERAGE(N14:N27)</f>
        <v>0.67698000000000003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3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7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4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9" zoomScale="85" zoomScaleNormal="85" zoomScaleSheetLayoutView="100" workbookViewId="0">
      <selection activeCell="A4" sqref="A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29</v>
      </c>
      <c r="C8" s="31"/>
      <c r="D8" s="14" t="s">
        <v>5</v>
      </c>
      <c r="E8" s="20">
        <f>'1'!E8</f>
        <v>2</v>
      </c>
      <c r="F8"/>
      <c r="G8" s="4" t="s">
        <v>6</v>
      </c>
      <c r="H8" s="20">
        <f>'1'!H8</f>
        <v>3</v>
      </c>
      <c r="I8" s="37" t="s">
        <v>7</v>
      </c>
      <c r="J8" s="37"/>
      <c r="K8" s="37"/>
      <c r="L8" s="31" t="str">
        <f>'1'!L8</f>
        <v>Sep 2022 -Ene 2023</v>
      </c>
      <c r="M8" s="31"/>
      <c r="N8" s="31"/>
    </row>
    <row r="10" spans="1:14" x14ac:dyDescent="0.2">
      <c r="A10" s="4" t="s">
        <v>8</v>
      </c>
      <c r="B10" s="31" t="str">
        <f>'1'!B10</f>
        <v>M.I.I. CARLOS COBAXIN ZUÑIGA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ht="25.5" x14ac:dyDescent="0.2">
      <c r="A14" s="9" t="str">
        <f>'1'!A14</f>
        <v>MAQUINAS Y EQUIPOS TERMICOS I</v>
      </c>
      <c r="B14" s="9"/>
      <c r="C14" s="9" t="str">
        <f>'1'!C14</f>
        <v>502-A</v>
      </c>
      <c r="D14" s="9" t="str">
        <f>'1'!D14</f>
        <v>IEME</v>
      </c>
      <c r="E14" s="9">
        <f>'1'!E14</f>
        <v>14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14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ht="25.5" x14ac:dyDescent="0.2">
      <c r="A15" s="9" t="str">
        <f>'1'!A15</f>
        <v>MAQUINAS Y EQUIPOS TERMICOS I</v>
      </c>
      <c r="B15" s="9"/>
      <c r="C15" s="9" t="str">
        <f>'1'!C15</f>
        <v>502-B</v>
      </c>
      <c r="D15" s="9" t="str">
        <f>'1'!D15</f>
        <v>IEME</v>
      </c>
      <c r="E15" s="9">
        <f>'1'!E15</f>
        <v>16</v>
      </c>
      <c r="F15" s="9"/>
      <c r="G15" s="9"/>
      <c r="H15" s="10">
        <f t="shared" si="0"/>
        <v>0</v>
      </c>
      <c r="I15" s="9">
        <f t="shared" si="1"/>
        <v>16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ht="25.5" x14ac:dyDescent="0.2">
      <c r="A16" s="9" t="str">
        <f>'1'!A16</f>
        <v>INSTALACIONES ELECTRICAS</v>
      </c>
      <c r="B16" s="9"/>
      <c r="C16" s="9" t="str">
        <f>'1'!C16</f>
        <v>502-B</v>
      </c>
      <c r="D16" s="9" t="str">
        <f>'1'!D16</f>
        <v>IEME</v>
      </c>
      <c r="E16" s="9">
        <f>'1'!E16</f>
        <v>13</v>
      </c>
      <c r="F16" s="9"/>
      <c r="G16" s="9"/>
      <c r="H16" s="10">
        <f t="shared" si="0"/>
        <v>0</v>
      </c>
      <c r="I16" s="9">
        <f t="shared" si="1"/>
        <v>13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ht="25.5" x14ac:dyDescent="0.2">
      <c r="A17" s="9" t="str">
        <f>'1'!A17</f>
        <v>SISTEMAS Y MAQUINAS DE FLUIDOS</v>
      </c>
      <c r="B17" s="9"/>
      <c r="C17" s="9" t="str">
        <f>'1'!C17</f>
        <v>502-A</v>
      </c>
      <c r="D17" s="9" t="str">
        <f>'1'!D17</f>
        <v>IEME</v>
      </c>
      <c r="E17" s="9">
        <f>'1'!E17</f>
        <v>23</v>
      </c>
      <c r="F17" s="9"/>
      <c r="G17" s="9"/>
      <c r="H17" s="10">
        <f t="shared" si="0"/>
        <v>0</v>
      </c>
      <c r="I17" s="9">
        <f t="shared" si="1"/>
        <v>23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ht="25.5" x14ac:dyDescent="0.2">
      <c r="A18" s="9" t="str">
        <f>'1'!A18</f>
        <v>SISTEMAS Y MAQUINAS DE FLUIDOS</v>
      </c>
      <c r="B18" s="9"/>
      <c r="C18" s="9" t="str">
        <f>'1'!C18</f>
        <v>502-B</v>
      </c>
      <c r="D18" s="9" t="str">
        <f>'1'!D18</f>
        <v>IEME</v>
      </c>
      <c r="E18" s="9">
        <f>'1'!E18</f>
        <v>13</v>
      </c>
      <c r="F18" s="9"/>
      <c r="G18" s="9"/>
      <c r="H18" s="10">
        <f t="shared" si="0"/>
        <v>0</v>
      </c>
      <c r="I18" s="9">
        <f t="shared" si="1"/>
        <v>13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79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79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M.I.I. CARLOS COBAXIN ZUÑIGA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2022-10-13T15:06:48Z</cp:lastPrinted>
  <dcterms:created xsi:type="dcterms:W3CDTF">2021-11-22T14:45:25Z</dcterms:created>
  <dcterms:modified xsi:type="dcterms:W3CDTF">2022-11-08T04:39:06Z</dcterms:modified>
  <cp:category/>
  <cp:contentStatus/>
</cp:coreProperties>
</file>