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Privado\Documents\SEPTIEMBRE 2022 ENERO 2023\REPORTES PARCIALES Y FINALES\"/>
    </mc:Choice>
  </mc:AlternateContent>
  <xr:revisionPtr revIDLastSave="0" documentId="13_ncr:1_{DE7CFD55-72B7-4B1F-8D2F-CE6C2D15D5E7}" xr6:coauthVersionLast="45" xr6:coauthVersionMax="47" xr10:uidLastSave="{00000000-0000-0000-0000-000000000000}"/>
  <bookViews>
    <workbookView xWindow="-120" yWindow="-120" windowWidth="20730" windowHeight="11040" firstSheet="4" activeTab="4" xr2:uid="{00000000-000D-0000-FFFF-FFFF00000000}"/>
  </bookViews>
  <sheets>
    <sheet name="1" sheetId="10" state="hidden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'1'!$B$1:$O$37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" i="10" l="1"/>
  <c r="C15" i="22" l="1"/>
  <c r="D15" i="22"/>
  <c r="E15" i="22"/>
  <c r="H15" i="22"/>
  <c r="I15" i="22"/>
  <c r="J15" i="22"/>
  <c r="L15" i="22"/>
  <c r="C16" i="22"/>
  <c r="D16" i="22"/>
  <c r="E16" i="22"/>
  <c r="H16" i="22"/>
  <c r="I16" i="22"/>
  <c r="J16" i="22"/>
  <c r="L16" i="22"/>
  <c r="C17" i="22"/>
  <c r="D17" i="22"/>
  <c r="E17" i="22"/>
  <c r="H17" i="22"/>
  <c r="I17" i="22"/>
  <c r="J17" i="22"/>
  <c r="L17" i="22"/>
  <c r="C18" i="22"/>
  <c r="D18" i="22"/>
  <c r="E18" i="22"/>
  <c r="H18" i="22"/>
  <c r="I18" i="22"/>
  <c r="J18" i="22"/>
  <c r="L18" i="22"/>
  <c r="C19" i="22"/>
  <c r="D19" i="22"/>
  <c r="E19" i="22"/>
  <c r="H19" i="22"/>
  <c r="I19" i="22"/>
  <c r="J19" i="22"/>
  <c r="L19" i="22"/>
  <c r="A15" i="22"/>
  <c r="A16" i="22"/>
  <c r="A17" i="22"/>
  <c r="A18" i="22"/>
  <c r="A19" i="22"/>
  <c r="A16" i="25"/>
  <c r="A17" i="25"/>
  <c r="A18" i="25"/>
  <c r="A19" i="25"/>
  <c r="E16" i="25"/>
  <c r="H16" i="25"/>
  <c r="I16" i="25"/>
  <c r="J16" i="25" s="1"/>
  <c r="L16" i="25"/>
  <c r="E17" i="25"/>
  <c r="H17" i="25"/>
  <c r="I17" i="25"/>
  <c r="J17" i="25" s="1"/>
  <c r="L17" i="25"/>
  <c r="E18" i="25"/>
  <c r="H18" i="25"/>
  <c r="I18" i="25"/>
  <c r="J18" i="25" s="1"/>
  <c r="L18" i="25"/>
  <c r="E19" i="25"/>
  <c r="H19" i="25"/>
  <c r="I19" i="25"/>
  <c r="J19" i="25" s="1"/>
  <c r="L19" i="25"/>
  <c r="D17" i="25"/>
  <c r="D18" i="25"/>
  <c r="D19" i="25"/>
  <c r="C17" i="25"/>
  <c r="C18" i="25"/>
  <c r="C19" i="25"/>
  <c r="M19" i="10"/>
  <c r="J17" i="10"/>
  <c r="J14" i="10"/>
  <c r="J18" i="10" l="1"/>
  <c r="M18" i="10"/>
  <c r="J19" i="10"/>
  <c r="J20" i="10"/>
  <c r="J21" i="10"/>
  <c r="J22" i="10"/>
  <c r="J23" i="10"/>
  <c r="J24" i="10"/>
  <c r="J25" i="10"/>
  <c r="J26" i="10"/>
  <c r="J27" i="10"/>
  <c r="R13" i="10"/>
  <c r="N27" i="25"/>
  <c r="M27" i="25"/>
  <c r="K27" i="25"/>
  <c r="G27" i="25"/>
  <c r="F27" i="25"/>
  <c r="D16" i="25"/>
  <c r="C16" i="25"/>
  <c r="E15" i="25"/>
  <c r="D15" i="25"/>
  <c r="C15" i="25"/>
  <c r="A15" i="25"/>
  <c r="E14" i="25"/>
  <c r="H14" i="25" s="1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E19" i="23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C37" i="10"/>
  <c r="O28" i="10"/>
  <c r="N28" i="10"/>
  <c r="L28" i="10"/>
  <c r="H28" i="10"/>
  <c r="G28" i="10"/>
  <c r="F28" i="10"/>
  <c r="M17" i="10"/>
  <c r="M16" i="10"/>
  <c r="J16" i="10"/>
  <c r="J15" i="10"/>
  <c r="M14" i="10"/>
  <c r="I15" i="25" l="1"/>
  <c r="J15" i="25" s="1"/>
  <c r="H15" i="25"/>
  <c r="I14" i="25"/>
  <c r="J14" i="25" s="1"/>
  <c r="I14" i="22"/>
  <c r="J14" i="22" s="1"/>
  <c r="L14" i="25"/>
  <c r="L15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E28" i="23"/>
  <c r="H22" i="22"/>
  <c r="H26" i="22"/>
  <c r="I22" i="22"/>
  <c r="J22" i="22" s="1"/>
  <c r="I26" i="22"/>
  <c r="J26" i="22" s="1"/>
  <c r="L14" i="22"/>
  <c r="E28" i="22"/>
  <c r="J28" i="10"/>
  <c r="M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I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K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C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I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C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<sst xmlns="http://schemas.openxmlformats.org/spreadsheetml/2006/main" count="214" uniqueCount="59">
  <si>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</si>
  <si>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</si>
  <si>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</si>
  <si>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</si>
  <si>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</si>
  <si>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</si>
  <si>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</si>
  <si>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</si>
  <si>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</si>
  <si>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</si>
  <si>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</si>
  <si>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</si>
  <si>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</si>
  <si>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</si>
  <si>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</si>
  <si>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</si>
  <si>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</si>
  <si>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</si>
  <si>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</si>
  <si>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</si>
  <si>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</si>
  <si>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</si>
  <si>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</si>
  <si>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</si>
  <si>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</si>
  <si>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</si>
  <si>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</si>
  <si>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</si>
  <si>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</si>
  <si>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</si>
  <si>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</si>
  <si>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</si>
  <si>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SEP 22- ENE 23</t>
  </si>
  <si>
    <t>L.C. MANUEL DE JESUS CANO BUSTAMANTE</t>
  </si>
  <si>
    <t>LICENCIATURA EN ADMINISTRACION</t>
  </si>
  <si>
    <t>LICENCIATURA EN ADMINISTRACIÓN</t>
  </si>
  <si>
    <t>EN GESTION EMPRESARIAL</t>
  </si>
  <si>
    <t>T</t>
  </si>
  <si>
    <t>EN LICENCIATURA EN ADMINISTRACIÓN</t>
  </si>
  <si>
    <t>L.C. GUILLERMO MORALES CADENA</t>
  </si>
  <si>
    <t>DLA</t>
  </si>
  <si>
    <t>405A</t>
  </si>
  <si>
    <t>507A</t>
  </si>
  <si>
    <t>307A</t>
  </si>
  <si>
    <t>705B</t>
  </si>
  <si>
    <t>505A</t>
  </si>
  <si>
    <t>111B</t>
  </si>
  <si>
    <t>DIGEM</t>
  </si>
  <si>
    <t>DIMEC</t>
  </si>
  <si>
    <t>DESARROLLO SUSTENTABLE</t>
  </si>
  <si>
    <t>FINANZAS EN LOS NEGOCIOS</t>
  </si>
  <si>
    <t>COSTOS EMPRESARIALES</t>
  </si>
  <si>
    <t>ORGANIZACIONES INTELIGENTES</t>
  </si>
  <si>
    <t>GESTIÓN ESTRATÉGICA DEL CAPITAL HUMANO II</t>
  </si>
  <si>
    <t>TALLER DE ÉTICA</t>
  </si>
  <si>
    <t>III</t>
  </si>
  <si>
    <t>IV</t>
  </si>
  <si>
    <t>VI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</si>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</sst>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102419</xdr:colOff>
      <xdr:row>0</xdr:row>
      <xdr:rowOff>10242</xdr:rowOff>
    </xdr:from>
    <xdr:to>
      <xdr:col>1</xdr:col>
      <xdr:colOff>2022961</xdr:colOff>
      <xdr:row>0</xdr:row>
      <xdr:rowOff>761779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/>
        <a:stretch/>
      </xdr:blipFill>
      <xdr:spPr bwMode="auto">
        <a:xfrm>
          <a:off x="102419" y="10242"/>
          <a:ext cx="205368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150135</xdr:colOff>
      <xdr:row>0</xdr:row>
      <xdr:rowOff>45789</xdr:rowOff>
    </xdr:from>
    <xdr:to>
      <xdr:col>14</xdr:col>
      <xdr:colOff>710428</xdr:colOff>
      <xdr:row>0</xdr:row>
      <xdr:rowOff>750079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0296" y="45789"/>
          <a:ext cx="1318197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430165</xdr:colOff>
      <xdr:row>29</xdr:row>
      <xdr:rowOff>1519137</xdr:rowOff>
    </xdr:from>
    <xdr:to>
      <xdr:col>4</xdr:col>
      <xdr:colOff>1587501</xdr:colOff>
      <xdr:row>37</xdr:row>
      <xdr:rowOff>61328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A65ACD7-6F1E-115B-6210-2BD85E6C4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4036" y="6957605"/>
          <a:ext cx="2120078" cy="19220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11207</xdr:colOff>
      <xdr:row>0</xdr:row>
      <xdr:rowOff>56029</xdr:rowOff>
    </xdr:from>
    <xdr:to>
      <xdr:col>0</xdr:col>
      <xdr:colOff>2050676</xdr:colOff>
      <xdr:row>1</xdr:row>
      <xdr:rowOff>11948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14"/>
        <a:stretch/>
      </xdr:blipFill>
      <xdr:spPr bwMode="auto">
        <a:xfrm>
          <a:off x="11207" y="56029"/>
          <a:ext cx="203946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22413</xdr:colOff>
      <xdr:row>0</xdr:row>
      <xdr:rowOff>33617</xdr:rowOff>
    </xdr:from>
    <xdr:to>
      <xdr:col>0</xdr:col>
      <xdr:colOff>2039470</xdr:colOff>
      <xdr:row>0</xdr:row>
      <xdr:rowOff>785154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22413" y="33617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78441</xdr:rowOff>
    </xdr:from>
    <xdr:to>
      <xdr:col>0</xdr:col>
      <xdr:colOff>2050675</xdr:colOff>
      <xdr:row>1</xdr:row>
      <xdr:rowOff>34360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33618" y="78441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1752600</xdr:colOff>
      <xdr:row>0</xdr:row>
      <xdr:rowOff>789637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6" r="13830"/>
        <a:stretch/>
      </xdr:blipFill>
      <xdr:spPr bwMode="auto">
        <a:xfrm>
          <a:off x="0" y="38100"/>
          <a:ext cx="1752600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R37"/>
  <sheetViews>
    <sheetView topLeftCell="A25" zoomScale="93" zoomScaleNormal="93" zoomScaleSheetLayoutView="100" workbookViewId="0">
      <selection activeCell="H37" sqref="H37:K37"/>
    </sheetView>
  </sheetViews>
  <sheetFormatPr baseColWidth="10" defaultColWidth="11.42578125" defaultRowHeight="12.75" x14ac:dyDescent="0.2"/>
  <cols>
    <col min="1" max="1" width="2" style="1" customWidth="1"/>
    <col min="2" max="2" width="38.5703125" style="1" bestFit="1" customWidth="1"/>
    <col min="3" max="4" width="7.28515625" style="1" customWidth="1"/>
    <col min="5" max="5" width="25.85546875" style="1" customWidth="1"/>
    <col min="6" max="6" width="9.42578125" style="1" customWidth="1"/>
    <col min="7" max="7" width="8.7109375" style="1" customWidth="1"/>
    <col min="8" max="11" width="11.28515625" style="1" customWidth="1"/>
    <col min="12" max="13" width="7.5703125" style="1" customWidth="1"/>
    <col min="14" max="15" width="11.42578125" style="1"/>
    <col min="16" max="16" width="1.7109375" style="1" customWidth="1"/>
    <col min="17" max="16384" width="11.42578125" style="1"/>
  </cols>
  <sheetData>
    <row r="1" spans="2:18" ht="62.25" customHeight="1" x14ac:dyDescent="0.2">
      <c r="C1" s="29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8" x14ac:dyDescent="0.2">
      <c r="B2" s="2"/>
      <c r="C2" s="2"/>
      <c r="D2" s="2"/>
      <c r="F2" s="2"/>
      <c r="G2" s="2"/>
      <c r="H2" s="2"/>
      <c r="I2" s="2"/>
      <c r="J2" s="2"/>
      <c r="K2" s="2"/>
      <c r="L2" s="2"/>
    </row>
    <row r="3" spans="2:18" x14ac:dyDescent="0.2">
      <c r="B3" s="26" t="s">
        <v>30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2:18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8" x14ac:dyDescent="0.2">
      <c r="B5" s="26" t="s">
        <v>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2:18" x14ac:dyDescent="0.2">
      <c r="B6" s="27" t="s">
        <v>2</v>
      </c>
      <c r="C6" s="27"/>
      <c r="D6" s="27"/>
      <c r="E6" s="27"/>
      <c r="F6" s="28" t="s">
        <v>38</v>
      </c>
      <c r="G6" s="28"/>
      <c r="H6" s="28"/>
      <c r="I6" s="28"/>
      <c r="J6" s="3"/>
      <c r="K6" s="3"/>
      <c r="L6" s="3"/>
      <c r="M6" s="3"/>
      <c r="N6" s="3"/>
      <c r="O6" s="3"/>
    </row>
    <row r="7" spans="2:18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8" x14ac:dyDescent="0.2">
      <c r="B8" s="4" t="s">
        <v>3</v>
      </c>
      <c r="C8" s="38" t="s">
        <v>4</v>
      </c>
      <c r="D8" s="38"/>
      <c r="E8" s="14" t="s">
        <v>5</v>
      </c>
      <c r="F8" s="5">
        <v>6</v>
      </c>
      <c r="H8" s="4" t="s">
        <v>6</v>
      </c>
      <c r="I8" s="5">
        <v>6</v>
      </c>
      <c r="J8" s="37" t="s">
        <v>7</v>
      </c>
      <c r="K8" s="37"/>
      <c r="L8" s="37"/>
      <c r="M8" s="38" t="s">
        <v>32</v>
      </c>
      <c r="N8" s="38"/>
      <c r="O8" s="38"/>
    </row>
    <row r="10" spans="2:18" x14ac:dyDescent="0.2">
      <c r="B10" s="4" t="s">
        <v>8</v>
      </c>
      <c r="C10" s="38" t="s">
        <v>39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2:18" ht="13.5" thickBot="1" x14ac:dyDescent="0.25">
      <c r="C11" s="6"/>
      <c r="D11" s="6"/>
      <c r="F11" s="6"/>
      <c r="G11" s="6"/>
      <c r="H11" s="6"/>
      <c r="I11" s="6"/>
      <c r="J11" s="6"/>
      <c r="K11" s="6"/>
      <c r="L11" s="6"/>
    </row>
    <row r="12" spans="2:18" x14ac:dyDescent="0.2">
      <c r="B12" s="39" t="s">
        <v>9</v>
      </c>
      <c r="C12" s="35" t="s">
        <v>10</v>
      </c>
      <c r="D12" s="35" t="s">
        <v>11</v>
      </c>
      <c r="E12" s="30" t="s">
        <v>12</v>
      </c>
      <c r="F12" s="30" t="s">
        <v>13</v>
      </c>
      <c r="G12" s="30" t="s">
        <v>14</v>
      </c>
      <c r="H12" s="30"/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0" t="s">
        <v>20</v>
      </c>
      <c r="O12" s="32" t="s">
        <v>21</v>
      </c>
    </row>
    <row r="13" spans="2:18" x14ac:dyDescent="0.2">
      <c r="B13" s="40"/>
      <c r="C13" s="36"/>
      <c r="D13" s="36"/>
      <c r="E13" s="31"/>
      <c r="F13" s="31"/>
      <c r="G13" s="7" t="s">
        <v>22</v>
      </c>
      <c r="H13" s="7" t="s">
        <v>23</v>
      </c>
      <c r="I13" s="31"/>
      <c r="J13" s="31"/>
      <c r="K13" s="31"/>
      <c r="L13" s="31"/>
      <c r="M13" s="31"/>
      <c r="N13" s="31"/>
      <c r="O13" s="33"/>
      <c r="Q13" s="24">
        <v>27</v>
      </c>
      <c r="R13" s="24">
        <f>Q13/Q14</f>
        <v>0.84375</v>
      </c>
    </row>
    <row r="14" spans="2:18" s="11" customFormat="1" x14ac:dyDescent="0.2">
      <c r="B14" s="8" t="s">
        <v>49</v>
      </c>
      <c r="C14" s="9" t="s">
        <v>21</v>
      </c>
      <c r="D14" s="9" t="s">
        <v>41</v>
      </c>
      <c r="E14" s="9" t="s">
        <v>40</v>
      </c>
      <c r="F14" s="9">
        <v>7</v>
      </c>
      <c r="G14" s="9">
        <v>7</v>
      </c>
      <c r="H14" s="9"/>
      <c r="I14" s="10"/>
      <c r="J14" s="9">
        <f>(F14-SUM(G14:H14))-L14</f>
        <v>0</v>
      </c>
      <c r="K14" s="10"/>
      <c r="L14" s="9">
        <v>0</v>
      </c>
      <c r="M14" s="10">
        <f t="shared" ref="M14:M28" si="0">L14/F14</f>
        <v>0</v>
      </c>
      <c r="N14" s="9">
        <v>93</v>
      </c>
      <c r="O14" s="15">
        <v>0.71</v>
      </c>
      <c r="Q14" s="25">
        <v>32</v>
      </c>
      <c r="R14" s="25"/>
    </row>
    <row r="15" spans="2:18" s="11" customFormat="1" x14ac:dyDescent="0.2">
      <c r="B15" s="8" t="s">
        <v>50</v>
      </c>
      <c r="C15" s="9" t="s">
        <v>21</v>
      </c>
      <c r="D15" s="9" t="s">
        <v>42</v>
      </c>
      <c r="E15" s="9" t="s">
        <v>47</v>
      </c>
      <c r="F15" s="9">
        <v>18</v>
      </c>
      <c r="G15" s="9">
        <v>17</v>
      </c>
      <c r="H15" s="9"/>
      <c r="I15" s="10"/>
      <c r="J15" s="9">
        <f t="shared" ref="J15:J28" si="1">(F15-SUM(G15:H15))-L15</f>
        <v>1</v>
      </c>
      <c r="K15" s="10"/>
      <c r="L15" s="9">
        <v>0</v>
      </c>
      <c r="M15" s="10">
        <f>L15/F15</f>
        <v>0</v>
      </c>
      <c r="N15" s="9">
        <v>94</v>
      </c>
      <c r="O15" s="15">
        <v>0.89</v>
      </c>
    </row>
    <row r="16" spans="2:18" s="11" customFormat="1" x14ac:dyDescent="0.2">
      <c r="B16" s="8" t="s">
        <v>51</v>
      </c>
      <c r="C16" s="9" t="s">
        <v>21</v>
      </c>
      <c r="D16" s="9" t="s">
        <v>43</v>
      </c>
      <c r="E16" s="9" t="s">
        <v>47</v>
      </c>
      <c r="F16" s="9">
        <v>28</v>
      </c>
      <c r="G16" s="9">
        <v>28</v>
      </c>
      <c r="H16" s="9"/>
      <c r="I16" s="10"/>
      <c r="J16" s="9">
        <f t="shared" si="1"/>
        <v>0</v>
      </c>
      <c r="K16" s="10"/>
      <c r="L16" s="9">
        <v>0</v>
      </c>
      <c r="M16" s="10">
        <f t="shared" si="0"/>
        <v>0</v>
      </c>
      <c r="N16" s="9">
        <v>92</v>
      </c>
      <c r="O16" s="15">
        <v>0.71</v>
      </c>
    </row>
    <row r="17" spans="2:15" s="11" customFormat="1" x14ac:dyDescent="0.2">
      <c r="B17" s="8" t="s">
        <v>52</v>
      </c>
      <c r="C17" s="9" t="s">
        <v>21</v>
      </c>
      <c r="D17" s="9" t="s">
        <v>44</v>
      </c>
      <c r="E17" s="9" t="s">
        <v>40</v>
      </c>
      <c r="F17" s="9">
        <v>18</v>
      </c>
      <c r="G17" s="23">
        <v>18</v>
      </c>
      <c r="H17" s="9"/>
      <c r="I17" s="10"/>
      <c r="J17" s="9">
        <f>(F17-SUM(G17:H17))-L17</f>
        <v>0</v>
      </c>
      <c r="K17" s="10"/>
      <c r="L17" s="9">
        <v>0</v>
      </c>
      <c r="M17" s="10">
        <f t="shared" si="0"/>
        <v>0</v>
      </c>
      <c r="N17" s="9">
        <v>0</v>
      </c>
      <c r="O17" s="15">
        <v>0</v>
      </c>
    </row>
    <row r="18" spans="2:15" s="11" customFormat="1" ht="25.5" x14ac:dyDescent="0.2">
      <c r="B18" s="8" t="s">
        <v>53</v>
      </c>
      <c r="C18" s="9" t="s">
        <v>21</v>
      </c>
      <c r="D18" s="9" t="s">
        <v>45</v>
      </c>
      <c r="E18" s="9" t="s">
        <v>40</v>
      </c>
      <c r="F18" s="9">
        <v>33</v>
      </c>
      <c r="G18" s="23">
        <v>33</v>
      </c>
      <c r="H18" s="9"/>
      <c r="I18" s="21"/>
      <c r="J18" s="22">
        <f t="shared" si="1"/>
        <v>0</v>
      </c>
      <c r="K18" s="21"/>
      <c r="L18" s="22">
        <v>0</v>
      </c>
      <c r="M18" s="21">
        <f t="shared" si="0"/>
        <v>0</v>
      </c>
      <c r="N18" s="9">
        <v>0</v>
      </c>
      <c r="O18" s="15">
        <v>0</v>
      </c>
    </row>
    <row r="19" spans="2:15" s="11" customFormat="1" x14ac:dyDescent="0.2">
      <c r="B19" s="8" t="s">
        <v>54</v>
      </c>
      <c r="C19" s="9" t="s">
        <v>21</v>
      </c>
      <c r="D19" s="9" t="s">
        <v>46</v>
      </c>
      <c r="E19" s="9" t="s">
        <v>48</v>
      </c>
      <c r="F19" s="9">
        <v>25</v>
      </c>
      <c r="G19" s="23">
        <v>25</v>
      </c>
      <c r="H19" s="9"/>
      <c r="I19" s="21"/>
      <c r="J19" s="22">
        <f t="shared" si="1"/>
        <v>0</v>
      </c>
      <c r="K19" s="21"/>
      <c r="L19" s="22">
        <v>0</v>
      </c>
      <c r="M19" s="21">
        <f t="shared" si="0"/>
        <v>0</v>
      </c>
      <c r="N19" s="9">
        <v>0</v>
      </c>
      <c r="O19" s="15">
        <v>0</v>
      </c>
    </row>
    <row r="20" spans="2:15" s="11" customFormat="1" x14ac:dyDescent="0.2">
      <c r="B20" s="8"/>
      <c r="C20" s="9"/>
      <c r="D20" s="9"/>
      <c r="E20" s="9"/>
      <c r="F20" s="9"/>
      <c r="G20" s="9"/>
      <c r="H20" s="9"/>
      <c r="I20" s="21"/>
      <c r="J20" s="23">
        <f t="shared" si="1"/>
        <v>0</v>
      </c>
      <c r="K20" s="21"/>
      <c r="L20" s="22"/>
      <c r="M20" s="21"/>
      <c r="N20" s="9"/>
      <c r="O20" s="15"/>
    </row>
    <row r="21" spans="2:15" s="11" customFormat="1" x14ac:dyDescent="0.2">
      <c r="B21" s="8"/>
      <c r="C21" s="9"/>
      <c r="D21" s="9"/>
      <c r="E21" s="9"/>
      <c r="F21" s="9"/>
      <c r="G21" s="9"/>
      <c r="H21" s="9"/>
      <c r="I21" s="21"/>
      <c r="J21" s="23">
        <f t="shared" si="1"/>
        <v>0</v>
      </c>
      <c r="K21" s="21"/>
      <c r="L21" s="22"/>
      <c r="M21" s="21"/>
      <c r="N21" s="9"/>
      <c r="O21" s="15"/>
    </row>
    <row r="22" spans="2:15" s="11" customFormat="1" x14ac:dyDescent="0.2">
      <c r="B22" s="8"/>
      <c r="C22" s="9"/>
      <c r="D22" s="9"/>
      <c r="E22" s="9"/>
      <c r="F22" s="9"/>
      <c r="G22" s="9"/>
      <c r="H22" s="9"/>
      <c r="I22" s="21"/>
      <c r="J22" s="23">
        <f t="shared" si="1"/>
        <v>0</v>
      </c>
      <c r="K22" s="21"/>
      <c r="L22" s="22"/>
      <c r="M22" s="21"/>
      <c r="N22" s="9"/>
      <c r="O22" s="15"/>
    </row>
    <row r="23" spans="2:15" s="11" customFormat="1" x14ac:dyDescent="0.2">
      <c r="B23" s="8"/>
      <c r="C23" s="9"/>
      <c r="D23" s="9"/>
      <c r="E23" s="9"/>
      <c r="F23" s="9"/>
      <c r="G23" s="9"/>
      <c r="H23" s="9"/>
      <c r="I23" s="21"/>
      <c r="J23" s="23">
        <f t="shared" si="1"/>
        <v>0</v>
      </c>
      <c r="K23" s="21"/>
      <c r="L23" s="22"/>
      <c r="M23" s="21"/>
      <c r="N23" s="9"/>
      <c r="O23" s="15"/>
    </row>
    <row r="24" spans="2:15" s="11" customFormat="1" x14ac:dyDescent="0.2">
      <c r="B24" s="8"/>
      <c r="C24" s="9"/>
      <c r="D24" s="9"/>
      <c r="E24" s="9"/>
      <c r="F24" s="9"/>
      <c r="G24" s="9"/>
      <c r="H24" s="9"/>
      <c r="I24" s="21"/>
      <c r="J24" s="23">
        <f t="shared" si="1"/>
        <v>0</v>
      </c>
      <c r="K24" s="21"/>
      <c r="L24" s="22"/>
      <c r="M24" s="21"/>
      <c r="N24" s="9"/>
      <c r="O24" s="15"/>
    </row>
    <row r="25" spans="2:15" s="11" customFormat="1" x14ac:dyDescent="0.2">
      <c r="B25" s="8"/>
      <c r="C25" s="9"/>
      <c r="D25" s="9"/>
      <c r="E25" s="9"/>
      <c r="F25" s="9"/>
      <c r="G25" s="9"/>
      <c r="H25" s="9"/>
      <c r="I25" s="21"/>
      <c r="J25" s="23">
        <f t="shared" si="1"/>
        <v>0</v>
      </c>
      <c r="K25" s="21"/>
      <c r="L25" s="22"/>
      <c r="M25" s="21"/>
      <c r="N25" s="9"/>
      <c r="O25" s="15"/>
    </row>
    <row r="26" spans="2:15" s="11" customFormat="1" x14ac:dyDescent="0.2">
      <c r="B26" s="8"/>
      <c r="C26" s="9"/>
      <c r="D26" s="9"/>
      <c r="E26" s="9"/>
      <c r="F26" s="9"/>
      <c r="G26" s="9"/>
      <c r="H26" s="9"/>
      <c r="I26" s="21"/>
      <c r="J26" s="23">
        <f t="shared" si="1"/>
        <v>0</v>
      </c>
      <c r="K26" s="21"/>
      <c r="L26" s="22"/>
      <c r="M26" s="21"/>
      <c r="N26" s="9"/>
      <c r="O26" s="15"/>
    </row>
    <row r="27" spans="2:15" s="11" customFormat="1" ht="16.5" customHeight="1" x14ac:dyDescent="0.2">
      <c r="B27" s="8"/>
      <c r="C27" s="9"/>
      <c r="D27" s="9"/>
      <c r="E27" s="9"/>
      <c r="F27" s="9"/>
      <c r="G27" s="9"/>
      <c r="H27" s="9"/>
      <c r="I27" s="21"/>
      <c r="J27" s="23">
        <f t="shared" si="1"/>
        <v>0</v>
      </c>
      <c r="K27" s="21"/>
      <c r="L27" s="22"/>
      <c r="M27" s="21"/>
      <c r="N27" s="9"/>
      <c r="O27" s="15"/>
    </row>
    <row r="28" spans="2:15" ht="13.5" thickBot="1" x14ac:dyDescent="0.25">
      <c r="B28" s="16" t="s">
        <v>24</v>
      </c>
      <c r="C28" s="17" t="s">
        <v>25</v>
      </c>
      <c r="D28" s="17" t="s">
        <v>25</v>
      </c>
      <c r="E28" s="17" t="s">
        <v>25</v>
      </c>
      <c r="F28" s="17">
        <f>SUM(F14:F27)</f>
        <v>129</v>
      </c>
      <c r="G28" s="17">
        <f>SUM(G14:G27)</f>
        <v>128</v>
      </c>
      <c r="H28" s="17">
        <f>SUM(H14:H27)</f>
        <v>0</v>
      </c>
      <c r="I28" s="18"/>
      <c r="J28" s="17">
        <f t="shared" si="1"/>
        <v>1</v>
      </c>
      <c r="K28" s="18"/>
      <c r="L28" s="17">
        <f>SUM(L14:L27)</f>
        <v>0</v>
      </c>
      <c r="M28" s="18">
        <f t="shared" si="0"/>
        <v>0</v>
      </c>
      <c r="N28" s="17">
        <f>AVERAGE(N14:N27)</f>
        <v>46.5</v>
      </c>
      <c r="O28" s="19">
        <f>AVERAGE(O14:O27)</f>
        <v>0.38500000000000001</v>
      </c>
    </row>
    <row r="30" spans="2:15" ht="120" customHeight="1" x14ac:dyDescent="0.2">
      <c r="B30" s="34" t="s">
        <v>26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2" spans="2:15" x14ac:dyDescent="0.2">
      <c r="B32" s="12"/>
    </row>
    <row r="33" spans="2:11" x14ac:dyDescent="0.2">
      <c r="C33" s="41" t="s">
        <v>27</v>
      </c>
      <c r="D33" s="41"/>
      <c r="E33" s="41"/>
      <c r="H33" s="26" t="s">
        <v>28</v>
      </c>
      <c r="I33" s="26"/>
      <c r="J33" s="26"/>
      <c r="K33" s="26"/>
    </row>
    <row r="34" spans="2:11" ht="62.25" customHeight="1" x14ac:dyDescent="0.2">
      <c r="C34" s="42"/>
      <c r="D34" s="42"/>
      <c r="E34" s="42"/>
      <c r="H34" s="38"/>
      <c r="I34" s="38"/>
      <c r="J34" s="38"/>
      <c r="K34" s="38"/>
    </row>
    <row r="35" spans="2:11" hidden="1" x14ac:dyDescent="0.2">
      <c r="B35" s="43" t="e">
        <v>#REF!</v>
      </c>
      <c r="C35" s="43"/>
      <c r="D35" s="6"/>
      <c r="F35" s="43"/>
      <c r="G35" s="43"/>
      <c r="H35" s="43"/>
      <c r="I35" s="43"/>
    </row>
    <row r="36" spans="2:11" hidden="1" x14ac:dyDescent="0.2"/>
    <row r="37" spans="2:11" ht="45" customHeight="1" x14ac:dyDescent="0.2">
      <c r="C37" s="44" t="str">
        <f>C10</f>
        <v>L.C. GUILLERMO MORALES CADENA</v>
      </c>
      <c r="D37" s="44"/>
      <c r="E37" s="44"/>
      <c r="F37" s="13"/>
      <c r="G37" s="13"/>
      <c r="H37" s="44" t="s">
        <v>33</v>
      </c>
      <c r="I37" s="44"/>
      <c r="J37" s="44"/>
      <c r="K37" s="44"/>
    </row>
  </sheetData>
  <mergeCells count="31">
    <mergeCell ref="B35:C35"/>
    <mergeCell ref="F35:I35"/>
    <mergeCell ref="C37:E37"/>
    <mergeCell ref="H37:K37"/>
    <mergeCell ref="L12:L13"/>
    <mergeCell ref="M12:M13"/>
    <mergeCell ref="C33:E33"/>
    <mergeCell ref="H33:K33"/>
    <mergeCell ref="C34:E34"/>
    <mergeCell ref="H34:K34"/>
    <mergeCell ref="N12:N13"/>
    <mergeCell ref="O12:O13"/>
    <mergeCell ref="B30:O30"/>
    <mergeCell ref="D12:D13"/>
    <mergeCell ref="J8:L8"/>
    <mergeCell ref="M8:O8"/>
    <mergeCell ref="C8:D8"/>
    <mergeCell ref="C10:M10"/>
    <mergeCell ref="B12:B13"/>
    <mergeCell ref="C12:C13"/>
    <mergeCell ref="E12:E13"/>
    <mergeCell ref="F12:F13"/>
    <mergeCell ref="G12:H12"/>
    <mergeCell ref="I12:I13"/>
    <mergeCell ref="J12:J13"/>
    <mergeCell ref="K12:K13"/>
    <mergeCell ref="B3:O3"/>
    <mergeCell ref="B5:O5"/>
    <mergeCell ref="B6:E6"/>
    <mergeCell ref="F6:I6"/>
    <mergeCell ref="C1:O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8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'1'!F8</f>
        <v>6</v>
      </c>
      <c r="F8"/>
      <c r="G8" s="4" t="s">
        <v>6</v>
      </c>
      <c r="H8" s="20">
        <f>'1'!I8</f>
        <v>6</v>
      </c>
      <c r="I8" s="37" t="s">
        <v>7</v>
      </c>
      <c r="J8" s="37"/>
      <c r="K8" s="37"/>
      <c r="L8" s="38" t="str">
        <f>'1'!M8</f>
        <v>SEP 22- ENE 23</v>
      </c>
      <c r="M8" s="38"/>
      <c r="N8" s="38"/>
    </row>
    <row r="10" spans="1:14" x14ac:dyDescent="0.2">
      <c r="A10" s="4" t="s">
        <v>8</v>
      </c>
      <c r="B10" s="38" t="str">
        <f>'1'!C10</f>
        <v>L.C. GUILLERMO MORALES CADENA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'1'!B14</f>
        <v>DESARROLLO SUSTENTABLE</v>
      </c>
      <c r="B14" s="9" t="s">
        <v>31</v>
      </c>
      <c r="C14" s="9" t="str">
        <f>'1'!D14</f>
        <v>405A</v>
      </c>
      <c r="D14" s="9" t="str">
        <f>'1'!E14</f>
        <v>DLA</v>
      </c>
      <c r="E14" s="9">
        <f>'1'!F14</f>
        <v>7</v>
      </c>
      <c r="F14" s="9">
        <v>7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'1'!B15</f>
        <v>FINANZAS EN LOS NEGOCIOS</v>
      </c>
      <c r="B15" s="9" t="s">
        <v>31</v>
      </c>
      <c r="C15" s="9" t="str">
        <f>'1'!D15</f>
        <v>507A</v>
      </c>
      <c r="D15" s="9" t="str">
        <f>'1'!E15</f>
        <v>DIGEM</v>
      </c>
      <c r="E15" s="9">
        <f>'1'!F15</f>
        <v>18</v>
      </c>
      <c r="F15" s="9"/>
      <c r="G15" s="9"/>
      <c r="H15" s="10">
        <f t="shared" ref="H15:H19" si="4">F15/E15</f>
        <v>0</v>
      </c>
      <c r="I15" s="9">
        <f t="shared" ref="I15:I19" si="5">(E15-SUM(F15:G15))-K15</f>
        <v>17</v>
      </c>
      <c r="J15" s="10">
        <f t="shared" ref="J15:J19" si="6">I15/E15</f>
        <v>0.94444444444444442</v>
      </c>
      <c r="K15" s="9">
        <v>1</v>
      </c>
      <c r="L15" s="10">
        <f t="shared" ref="L15:L19" si="7">K15/E15</f>
        <v>5.5555555555555552E-2</v>
      </c>
      <c r="M15" s="9"/>
      <c r="N15" s="15"/>
    </row>
    <row r="16" spans="1:14" s="11" customFormat="1" x14ac:dyDescent="0.2">
      <c r="A16" s="9" t="str">
        <f>'1'!B16</f>
        <v>COSTOS EMPRESARIALES</v>
      </c>
      <c r="B16" s="9" t="s">
        <v>31</v>
      </c>
      <c r="C16" s="9" t="str">
        <f>'1'!D16</f>
        <v>307A</v>
      </c>
      <c r="D16" s="9" t="str">
        <f>'1'!E16</f>
        <v>DIGEM</v>
      </c>
      <c r="E16" s="9">
        <f>'1'!F16</f>
        <v>28</v>
      </c>
      <c r="F16" s="9"/>
      <c r="G16" s="9"/>
      <c r="H16" s="10">
        <f t="shared" si="4"/>
        <v>0</v>
      </c>
      <c r="I16" s="9">
        <f t="shared" si="5"/>
        <v>26</v>
      </c>
      <c r="J16" s="10">
        <f t="shared" si="6"/>
        <v>0.9285714285714286</v>
      </c>
      <c r="K16" s="9">
        <v>2</v>
      </c>
      <c r="L16" s="10">
        <f t="shared" si="7"/>
        <v>7.1428571428571425E-2</v>
      </c>
      <c r="M16" s="9"/>
      <c r="N16" s="15"/>
    </row>
    <row r="17" spans="1:14" s="11" customFormat="1" x14ac:dyDescent="0.2">
      <c r="A17" s="9" t="str">
        <f>'1'!B17</f>
        <v>ORGANIZACIONES INTELIGENTES</v>
      </c>
      <c r="B17" s="9" t="s">
        <v>31</v>
      </c>
      <c r="C17" s="9" t="str">
        <f>'1'!D17</f>
        <v>705B</v>
      </c>
      <c r="D17" s="9" t="str">
        <f>'1'!E17</f>
        <v>DLA</v>
      </c>
      <c r="E17" s="9">
        <f>'1'!F17</f>
        <v>18</v>
      </c>
      <c r="F17" s="9"/>
      <c r="G17" s="9"/>
      <c r="H17" s="10">
        <f t="shared" si="4"/>
        <v>0</v>
      </c>
      <c r="I17" s="9">
        <f t="shared" si="5"/>
        <v>15</v>
      </c>
      <c r="J17" s="10">
        <f t="shared" si="6"/>
        <v>0.83333333333333337</v>
      </c>
      <c r="K17" s="9">
        <v>3</v>
      </c>
      <c r="L17" s="10">
        <f t="shared" si="7"/>
        <v>0.16666666666666666</v>
      </c>
      <c r="M17" s="9"/>
      <c r="N17" s="15"/>
    </row>
    <row r="18" spans="1:14" s="11" customFormat="1" ht="25.5" x14ac:dyDescent="0.2">
      <c r="A18" s="9" t="str">
        <f>'1'!B18</f>
        <v>GESTIÓN ESTRATÉGICA DEL CAPITAL HUMANO II</v>
      </c>
      <c r="B18" s="9" t="s">
        <v>31</v>
      </c>
      <c r="C18" s="9" t="str">
        <f>'1'!D18</f>
        <v>505A</v>
      </c>
      <c r="D18" s="9" t="str">
        <f>'1'!E18</f>
        <v>DLA</v>
      </c>
      <c r="E18" s="9">
        <f>'1'!F18</f>
        <v>33</v>
      </c>
      <c r="F18" s="9"/>
      <c r="G18" s="9"/>
      <c r="H18" s="10">
        <f t="shared" si="4"/>
        <v>0</v>
      </c>
      <c r="I18" s="9">
        <f t="shared" si="5"/>
        <v>29</v>
      </c>
      <c r="J18" s="10">
        <f t="shared" si="6"/>
        <v>0.87878787878787878</v>
      </c>
      <c r="K18" s="9">
        <v>4</v>
      </c>
      <c r="L18" s="10">
        <f t="shared" si="7"/>
        <v>0.12121212121212122</v>
      </c>
      <c r="M18" s="9"/>
      <c r="N18" s="15"/>
    </row>
    <row r="19" spans="1:14" s="11" customFormat="1" x14ac:dyDescent="0.2">
      <c r="A19" s="9" t="str">
        <f>'1'!B19</f>
        <v>TALLER DE ÉTICA</v>
      </c>
      <c r="B19" s="9" t="s">
        <v>31</v>
      </c>
      <c r="C19" s="9" t="str">
        <f>'1'!D19</f>
        <v>111B</v>
      </c>
      <c r="D19" s="9" t="str">
        <f>'1'!E19</f>
        <v>DIMEC</v>
      </c>
      <c r="E19" s="9">
        <f>'1'!F19</f>
        <v>25</v>
      </c>
      <c r="F19" s="9"/>
      <c r="G19" s="9"/>
      <c r="H19" s="10">
        <f t="shared" si="4"/>
        <v>0</v>
      </c>
      <c r="I19" s="9">
        <f t="shared" si="5"/>
        <v>20</v>
      </c>
      <c r="J19" s="10">
        <f t="shared" si="6"/>
        <v>0.8</v>
      </c>
      <c r="K19" s="9">
        <v>5</v>
      </c>
      <c r="L19" s="10">
        <f t="shared" si="7"/>
        <v>0.2</v>
      </c>
      <c r="M19" s="9"/>
      <c r="N19" s="15"/>
    </row>
    <row r="20" spans="1:14" s="11" customFormat="1" x14ac:dyDescent="0.2">
      <c r="A20" s="9">
        <f>'1'!B20</f>
        <v>0</v>
      </c>
      <c r="B20" s="9"/>
      <c r="C20" s="9">
        <f>'1'!D20</f>
        <v>0</v>
      </c>
      <c r="D20" s="9">
        <f>'1'!E20</f>
        <v>0</v>
      </c>
      <c r="E20" s="9">
        <f>'1'!F20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'1'!B21</f>
        <v>0</v>
      </c>
      <c r="B21" s="9"/>
      <c r="C21" s="9">
        <f>'1'!D21</f>
        <v>0</v>
      </c>
      <c r="D21" s="9">
        <f>'1'!E21</f>
        <v>0</v>
      </c>
      <c r="E21" s="9">
        <f>'1'!F21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'1'!B22</f>
        <v>0</v>
      </c>
      <c r="B22" s="9"/>
      <c r="C22" s="9">
        <f>'1'!D22</f>
        <v>0</v>
      </c>
      <c r="D22" s="9">
        <f>'1'!E22</f>
        <v>0</v>
      </c>
      <c r="E22" s="9">
        <f>'1'!F22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'1'!B23</f>
        <v>0</v>
      </c>
      <c r="B23" s="9"/>
      <c r="C23" s="9">
        <f>'1'!D23</f>
        <v>0</v>
      </c>
      <c r="D23" s="9">
        <f>'1'!E23</f>
        <v>0</v>
      </c>
      <c r="E23" s="9">
        <f>'1'!F23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'1'!B24</f>
        <v>0</v>
      </c>
      <c r="B24" s="9"/>
      <c r="C24" s="9">
        <f>'1'!D24</f>
        <v>0</v>
      </c>
      <c r="D24" s="9">
        <f>'1'!E24</f>
        <v>0</v>
      </c>
      <c r="E24" s="9">
        <f>'1'!F24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'1'!B25</f>
        <v>0</v>
      </c>
      <c r="B25" s="9"/>
      <c r="C25" s="9">
        <f>'1'!D25</f>
        <v>0</v>
      </c>
      <c r="D25" s="9">
        <f>'1'!E25</f>
        <v>0</v>
      </c>
      <c r="E25" s="9">
        <f>'1'!F25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'1'!B26</f>
        <v>0</v>
      </c>
      <c r="B26" s="9"/>
      <c r="C26" s="9">
        <f>'1'!D26</f>
        <v>0</v>
      </c>
      <c r="D26" s="9">
        <f>'1'!E26</f>
        <v>0</v>
      </c>
      <c r="E26" s="9">
        <f>'1'!F26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'1'!B27</f>
        <v>0</v>
      </c>
      <c r="B27" s="9"/>
      <c r="C27" s="9">
        <f>'1'!D27</f>
        <v>0</v>
      </c>
      <c r="D27" s="9">
        <f>'1'!E27</f>
        <v>0</v>
      </c>
      <c r="E27" s="9">
        <f>'1'!F27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7</v>
      </c>
      <c r="G28" s="17">
        <f>SUM(G14:G27)</f>
        <v>0</v>
      </c>
      <c r="H28" s="18">
        <f>SUM(F28:G28)/E28</f>
        <v>5.4263565891472867E-2</v>
      </c>
      <c r="I28" s="17">
        <f t="shared" si="1"/>
        <v>107</v>
      </c>
      <c r="J28" s="18">
        <f t="shared" si="2"/>
        <v>0.8294573643410853</v>
      </c>
      <c r="K28" s="17">
        <f>SUM(K14:K27)</f>
        <v>15</v>
      </c>
      <c r="L28" s="18">
        <f t="shared" si="3"/>
        <v>0.11627906976744186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L.C. GUILLERMO MORALES CADENA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4" zoomScale="115" zoomScaleNormal="11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35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'1'!F8</f>
        <v>6</v>
      </c>
      <c r="F8"/>
      <c r="G8" s="4" t="s">
        <v>6</v>
      </c>
      <c r="H8" s="20">
        <f>'1'!I8</f>
        <v>6</v>
      </c>
      <c r="I8" s="37" t="s">
        <v>7</v>
      </c>
      <c r="J8" s="37"/>
      <c r="K8" s="37"/>
      <c r="L8" s="38" t="str">
        <f>'1'!M8</f>
        <v>SEP 22- ENE 23</v>
      </c>
      <c r="M8" s="38"/>
      <c r="N8" s="38"/>
    </row>
    <row r="10" spans="1:14" x14ac:dyDescent="0.2">
      <c r="A10" s="4" t="s">
        <v>8</v>
      </c>
      <c r="B10" s="38" t="str">
        <f>'1'!C10</f>
        <v>L.C. GUILLERMO MORALES CADENA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'1'!B14</f>
        <v>DESARROLLO SUSTENTABLE</v>
      </c>
      <c r="B14" s="9" t="s">
        <v>55</v>
      </c>
      <c r="C14" s="9" t="str">
        <f>'1'!D14</f>
        <v>405A</v>
      </c>
      <c r="D14" s="9" t="str">
        <f>'1'!E14</f>
        <v>DLA</v>
      </c>
      <c r="E14" s="9">
        <f>'1'!F14</f>
        <v>7</v>
      </c>
      <c r="F14" s="9">
        <v>7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9">
        <v>94</v>
      </c>
      <c r="N14" s="15">
        <v>1</v>
      </c>
    </row>
    <row r="15" spans="1:14" s="11" customFormat="1" x14ac:dyDescent="0.2">
      <c r="A15" s="9" t="str">
        <f>'1'!B15</f>
        <v>FINANZAS EN LOS NEGOCIOS</v>
      </c>
      <c r="B15" s="9" t="s">
        <v>55</v>
      </c>
      <c r="C15" s="9" t="str">
        <f>'1'!D15</f>
        <v>507A</v>
      </c>
      <c r="D15" s="9" t="str">
        <f>'1'!E15</f>
        <v>DIGEM</v>
      </c>
      <c r="E15" s="9">
        <f>'1'!F15</f>
        <v>18</v>
      </c>
      <c r="F15" s="9">
        <v>17</v>
      </c>
      <c r="G15" s="9"/>
      <c r="H15" s="10"/>
      <c r="I15" s="9">
        <v>1</v>
      </c>
      <c r="J15" s="10"/>
      <c r="K15" s="9">
        <v>1</v>
      </c>
      <c r="L15" s="10">
        <f t="shared" si="1"/>
        <v>5.5555555555555552E-2</v>
      </c>
      <c r="M15" s="9">
        <v>93</v>
      </c>
      <c r="N15" s="15">
        <v>0.89</v>
      </c>
    </row>
    <row r="16" spans="1:14" s="11" customFormat="1" x14ac:dyDescent="0.2">
      <c r="A16" s="9" t="str">
        <f>'1'!B16</f>
        <v>COSTOS EMPRESARIALES</v>
      </c>
      <c r="B16" s="9" t="s">
        <v>56</v>
      </c>
      <c r="C16" s="9" t="str">
        <f>'1'!D16</f>
        <v>307A</v>
      </c>
      <c r="D16" s="9" t="str">
        <f>'1'!E16</f>
        <v>DIGEM</v>
      </c>
      <c r="E16" s="9">
        <f>'1'!F16</f>
        <v>28</v>
      </c>
      <c r="F16" s="9">
        <v>28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96</v>
      </c>
      <c r="N16" s="15">
        <v>0.64</v>
      </c>
    </row>
    <row r="17" spans="1:14" s="11" customFormat="1" x14ac:dyDescent="0.2">
      <c r="A17" s="9" t="str">
        <f>'1'!B17</f>
        <v>ORGANIZACIONES INTELIGENTES</v>
      </c>
      <c r="B17" s="9" t="s">
        <v>55</v>
      </c>
      <c r="C17" s="9" t="str">
        <f>'1'!D17</f>
        <v>705B</v>
      </c>
      <c r="D17" s="9" t="str">
        <f>'1'!E17</f>
        <v>DLA</v>
      </c>
      <c r="E17" s="9">
        <f>'1'!F17</f>
        <v>18</v>
      </c>
      <c r="F17" s="9">
        <v>18</v>
      </c>
      <c r="G17" s="9"/>
      <c r="H17" s="10"/>
      <c r="I17" s="9">
        <f t="shared" si="0"/>
        <v>0</v>
      </c>
      <c r="J17" s="10"/>
      <c r="K17" s="9"/>
      <c r="L17" s="10">
        <f t="shared" si="1"/>
        <v>0</v>
      </c>
      <c r="M17" s="9">
        <v>96</v>
      </c>
      <c r="N17" s="15">
        <v>0.5</v>
      </c>
    </row>
    <row r="18" spans="1:14" s="11" customFormat="1" ht="25.5" x14ac:dyDescent="0.2">
      <c r="A18" s="9" t="str">
        <f>'1'!B18</f>
        <v>GESTIÓN ESTRATÉGICA DEL CAPITAL HUMANO II</v>
      </c>
      <c r="B18" s="9" t="s">
        <v>55</v>
      </c>
      <c r="C18" s="9" t="str">
        <f>'1'!D18</f>
        <v>505A</v>
      </c>
      <c r="D18" s="9" t="str">
        <f>'1'!E18</f>
        <v>DLA</v>
      </c>
      <c r="E18" s="9">
        <f>'1'!F18</f>
        <v>33</v>
      </c>
      <c r="F18" s="9">
        <v>33</v>
      </c>
      <c r="G18" s="9"/>
      <c r="H18" s="10"/>
      <c r="I18" s="9">
        <f t="shared" si="0"/>
        <v>0</v>
      </c>
      <c r="J18" s="10"/>
      <c r="K18" s="9"/>
      <c r="L18" s="10">
        <f t="shared" si="1"/>
        <v>0</v>
      </c>
      <c r="M18" s="9">
        <v>91</v>
      </c>
      <c r="N18" s="15">
        <v>0.64</v>
      </c>
    </row>
    <row r="19" spans="1:14" s="11" customFormat="1" x14ac:dyDescent="0.2">
      <c r="A19" s="9" t="str">
        <f>'1'!B19</f>
        <v>TALLER DE ÉTICA</v>
      </c>
      <c r="B19" s="9" t="s">
        <v>55</v>
      </c>
      <c r="C19" s="9" t="str">
        <f>'1'!D19</f>
        <v>111B</v>
      </c>
      <c r="D19" s="9" t="str">
        <f>'1'!E19</f>
        <v>DIMEC</v>
      </c>
      <c r="E19" s="9">
        <f>'1'!F19</f>
        <v>25</v>
      </c>
      <c r="F19" s="9">
        <v>22</v>
      </c>
      <c r="G19" s="9"/>
      <c r="H19" s="10"/>
      <c r="I19" s="9">
        <v>3</v>
      </c>
      <c r="J19" s="10"/>
      <c r="K19" s="9">
        <v>3</v>
      </c>
      <c r="L19" s="10">
        <f t="shared" si="1"/>
        <v>0.12</v>
      </c>
      <c r="M19" s="9">
        <v>87</v>
      </c>
      <c r="N19" s="15">
        <v>0.8</v>
      </c>
    </row>
    <row r="20" spans="1:14" s="11" customFormat="1" x14ac:dyDescent="0.2">
      <c r="A20" s="9">
        <f>'1'!B20</f>
        <v>0</v>
      </c>
      <c r="B20" s="9"/>
      <c r="C20" s="9">
        <f>'1'!D20</f>
        <v>0</v>
      </c>
      <c r="D20" s="9">
        <f>'1'!E20</f>
        <v>0</v>
      </c>
      <c r="E20" s="9">
        <f>'1'!F20</f>
        <v>0</v>
      </c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'1'!B21</f>
        <v>0</v>
      </c>
      <c r="B21" s="9"/>
      <c r="C21" s="9">
        <f>'1'!D21</f>
        <v>0</v>
      </c>
      <c r="D21" s="9">
        <f>'1'!E21</f>
        <v>0</v>
      </c>
      <c r="E21" s="9">
        <f>'1'!F21</f>
        <v>0</v>
      </c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'1'!B22</f>
        <v>0</v>
      </c>
      <c r="B22" s="9"/>
      <c r="C22" s="9">
        <f>'1'!D22</f>
        <v>0</v>
      </c>
      <c r="D22" s="9">
        <f>'1'!E22</f>
        <v>0</v>
      </c>
      <c r="E22" s="9">
        <f>'1'!F22</f>
        <v>0</v>
      </c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'1'!B23</f>
        <v>0</v>
      </c>
      <c r="B23" s="9"/>
      <c r="C23" s="9">
        <f>'1'!D23</f>
        <v>0</v>
      </c>
      <c r="D23" s="9">
        <f>'1'!E23</f>
        <v>0</v>
      </c>
      <c r="E23" s="9">
        <f>'1'!F23</f>
        <v>0</v>
      </c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'1'!B24</f>
        <v>0</v>
      </c>
      <c r="B24" s="9"/>
      <c r="C24" s="9">
        <f>'1'!D24</f>
        <v>0</v>
      </c>
      <c r="D24" s="9">
        <f>'1'!E24</f>
        <v>0</v>
      </c>
      <c r="E24" s="9">
        <f>'1'!F24</f>
        <v>0</v>
      </c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'1'!B25</f>
        <v>0</v>
      </c>
      <c r="B25" s="9"/>
      <c r="C25" s="9">
        <f>'1'!D25</f>
        <v>0</v>
      </c>
      <c r="D25" s="9">
        <f>'1'!E25</f>
        <v>0</v>
      </c>
      <c r="E25" s="9">
        <f>'1'!F25</f>
        <v>0</v>
      </c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'1'!B26</f>
        <v>0</v>
      </c>
      <c r="B26" s="9"/>
      <c r="C26" s="9">
        <f>'1'!D26</f>
        <v>0</v>
      </c>
      <c r="D26" s="9">
        <f>'1'!E26</f>
        <v>0</v>
      </c>
      <c r="E26" s="9">
        <f>'1'!F26</f>
        <v>0</v>
      </c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'1'!B27</f>
        <v>0</v>
      </c>
      <c r="B27" s="9"/>
      <c r="C27" s="9">
        <f>'1'!D27</f>
        <v>0</v>
      </c>
      <c r="D27" s="9">
        <f>'1'!E27</f>
        <v>0</v>
      </c>
      <c r="E27" s="9">
        <f>'1'!F27</f>
        <v>0</v>
      </c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125</v>
      </c>
      <c r="G28" s="17">
        <f>SUM(G14:G27)</f>
        <v>0</v>
      </c>
      <c r="H28" s="18">
        <f>SUM(F28:G28)/E28</f>
        <v>0.96899224806201545</v>
      </c>
      <c r="I28" s="17">
        <f t="shared" si="0"/>
        <v>0</v>
      </c>
      <c r="J28" s="18">
        <f t="shared" ref="J28" si="2">I28/E28</f>
        <v>0</v>
      </c>
      <c r="K28" s="17">
        <f>SUM(K14:K27)</f>
        <v>4</v>
      </c>
      <c r="L28" s="18">
        <f t="shared" si="1"/>
        <v>3.1007751937984496E-2</v>
      </c>
      <c r="M28" s="17">
        <f>AVERAGE(M14:M27)</f>
        <v>92.833333333333329</v>
      </c>
      <c r="N28" s="19">
        <f>AVERAGE(N14:N27)</f>
        <v>0.74500000000000011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L.C. GUILLERMO MORALES CADENA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9" zoomScale="115" zoomScaleNormal="11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35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'1'!F8</f>
        <v>6</v>
      </c>
      <c r="F8"/>
      <c r="G8" s="4" t="s">
        <v>6</v>
      </c>
      <c r="H8" s="20">
        <f>'1'!I8</f>
        <v>6</v>
      </c>
      <c r="I8" s="37" t="s">
        <v>7</v>
      </c>
      <c r="J8" s="37"/>
      <c r="K8" s="37"/>
      <c r="L8" s="38" t="str">
        <f>'1'!M8</f>
        <v>SEP 22- ENE 23</v>
      </c>
      <c r="M8" s="38"/>
      <c r="N8" s="38"/>
    </row>
    <row r="10" spans="1:14" x14ac:dyDescent="0.2">
      <c r="A10" s="4" t="s">
        <v>8</v>
      </c>
      <c r="B10" s="38" t="str">
        <f>'1'!C10</f>
        <v>L.C. GUILLERMO MORALES CADENA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'1'!B14</f>
        <v>DESARROLLO SUSTENTABLE</v>
      </c>
      <c r="B14" s="9" t="s">
        <v>58</v>
      </c>
      <c r="C14" s="9" t="str">
        <f>'1'!D14</f>
        <v>405A</v>
      </c>
      <c r="D14" s="9" t="str">
        <f>'1'!E14</f>
        <v>DLA</v>
      </c>
      <c r="E14" s="9">
        <f>'1'!F14</f>
        <v>7</v>
      </c>
      <c r="F14" s="9">
        <v>7</v>
      </c>
      <c r="G14" s="9"/>
      <c r="H14" s="10">
        <f t="shared" ref="H14:H27" si="0">F14/E14</f>
        <v>1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>
        <v>94</v>
      </c>
      <c r="N14" s="15">
        <v>0.56999999999999995</v>
      </c>
    </row>
    <row r="15" spans="1:14" s="11" customFormat="1" x14ac:dyDescent="0.2">
      <c r="A15" s="9" t="str">
        <f>'1'!B15</f>
        <v>FINANZAS EN LOS NEGOCIOS</v>
      </c>
      <c r="B15" s="9" t="s">
        <v>58</v>
      </c>
      <c r="C15" s="9" t="str">
        <f>'1'!D15</f>
        <v>507A</v>
      </c>
      <c r="D15" s="9" t="str">
        <f>'1'!E15</f>
        <v>DIGEM</v>
      </c>
      <c r="E15" s="9">
        <f>'1'!F15</f>
        <v>18</v>
      </c>
      <c r="F15" s="9"/>
      <c r="G15" s="9"/>
      <c r="H15" s="10">
        <f t="shared" si="0"/>
        <v>0</v>
      </c>
      <c r="I15" s="9">
        <v>1</v>
      </c>
      <c r="J15" s="10">
        <f t="shared" si="1"/>
        <v>5.5555555555555552E-2</v>
      </c>
      <c r="K15" s="9"/>
      <c r="L15" s="10">
        <f t="shared" si="2"/>
        <v>0</v>
      </c>
      <c r="M15" s="9">
        <v>91</v>
      </c>
      <c r="N15" s="15">
        <v>0.67</v>
      </c>
    </row>
    <row r="16" spans="1:14" s="11" customFormat="1" x14ac:dyDescent="0.2">
      <c r="A16" s="9" t="str">
        <f>'1'!B16</f>
        <v>COSTOS EMPRESARIALES</v>
      </c>
      <c r="B16" s="9" t="s">
        <v>57</v>
      </c>
      <c r="C16" s="9" t="str">
        <f>'1'!D16</f>
        <v>307A</v>
      </c>
      <c r="D16" s="9" t="str">
        <f>'1'!E16</f>
        <v>DIGEM</v>
      </c>
      <c r="E16" s="9">
        <f>'1'!F16</f>
        <v>28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>
        <v>90</v>
      </c>
      <c r="N16" s="15">
        <v>0.61</v>
      </c>
    </row>
    <row r="17" spans="1:14" s="11" customFormat="1" x14ac:dyDescent="0.2">
      <c r="A17" s="9" t="str">
        <f>'1'!B17</f>
        <v>ORGANIZACIONES INTELIGENTES</v>
      </c>
      <c r="B17" s="9" t="s">
        <v>56</v>
      </c>
      <c r="C17" s="9" t="str">
        <f>'1'!D17</f>
        <v>705B</v>
      </c>
      <c r="D17" s="9" t="str">
        <f>'1'!E17</f>
        <v>DLA</v>
      </c>
      <c r="E17" s="9">
        <f>'1'!F17</f>
        <v>18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9">
        <v>94</v>
      </c>
      <c r="N17" s="15">
        <v>0.67</v>
      </c>
    </row>
    <row r="18" spans="1:14" s="11" customFormat="1" ht="25.5" x14ac:dyDescent="0.2">
      <c r="A18" s="9" t="str">
        <f>'1'!B18</f>
        <v>GESTIÓN ESTRATÉGICA DEL CAPITAL HUMANO II</v>
      </c>
      <c r="B18" s="9" t="s">
        <v>56</v>
      </c>
      <c r="C18" s="9" t="str">
        <f>'1'!D18</f>
        <v>505A</v>
      </c>
      <c r="D18" s="9" t="str">
        <f>'1'!E18</f>
        <v>DLA</v>
      </c>
      <c r="E18" s="9">
        <f>'1'!F18</f>
        <v>33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/>
      <c r="L18" s="10">
        <f t="shared" si="2"/>
        <v>0</v>
      </c>
      <c r="M18" s="9">
        <v>91</v>
      </c>
      <c r="N18" s="15">
        <v>0.45</v>
      </c>
    </row>
    <row r="19" spans="1:14" s="11" customFormat="1" x14ac:dyDescent="0.2">
      <c r="A19" s="9" t="str">
        <f>'1'!B19</f>
        <v>TALLER DE ÉTICA</v>
      </c>
      <c r="B19" s="9" t="s">
        <v>56</v>
      </c>
      <c r="C19" s="9" t="str">
        <f>'1'!D19</f>
        <v>111B</v>
      </c>
      <c r="D19" s="9" t="str">
        <f>'1'!E19</f>
        <v>DIMEC</v>
      </c>
      <c r="E19" s="9">
        <f>'1'!F19</f>
        <v>25</v>
      </c>
      <c r="F19" s="9"/>
      <c r="G19" s="9"/>
      <c r="H19" s="10">
        <f t="shared" si="0"/>
        <v>0</v>
      </c>
      <c r="I19" s="9">
        <v>3</v>
      </c>
      <c r="J19" s="10">
        <f t="shared" si="1"/>
        <v>0.12</v>
      </c>
      <c r="K19" s="9"/>
      <c r="L19" s="10">
        <f t="shared" si="2"/>
        <v>0</v>
      </c>
      <c r="M19" s="9">
        <v>89</v>
      </c>
      <c r="N19" s="15">
        <v>0.84</v>
      </c>
    </row>
    <row r="20" spans="1:14" s="11" customFormat="1" x14ac:dyDescent="0.2">
      <c r="A20" s="9">
        <f>'1'!B20</f>
        <v>0</v>
      </c>
      <c r="B20" s="9"/>
      <c r="C20" s="9">
        <f>'1'!D20</f>
        <v>0</v>
      </c>
      <c r="D20" s="9">
        <f>'1'!E20</f>
        <v>0</v>
      </c>
      <c r="E20" s="9">
        <f>'1'!F20</f>
        <v>0</v>
      </c>
      <c r="F20" s="9"/>
      <c r="G20" s="9"/>
      <c r="H20" s="10" t="e">
        <f t="shared" si="0"/>
        <v>#DIV/0!</v>
      </c>
      <c r="I20" s="9">
        <f t="shared" ref="I20:I28" si="3">(E20-SUM(F20:G20))-K20</f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'1'!B21</f>
        <v>0</v>
      </c>
      <c r="B21" s="9"/>
      <c r="C21" s="9">
        <f>'1'!D21</f>
        <v>0</v>
      </c>
      <c r="D21" s="9">
        <f>'1'!E21</f>
        <v>0</v>
      </c>
      <c r="E21" s="9">
        <f>'1'!F21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'1'!B22</f>
        <v>0</v>
      </c>
      <c r="B22" s="9"/>
      <c r="C22" s="9">
        <f>'1'!D22</f>
        <v>0</v>
      </c>
      <c r="D22" s="9">
        <f>'1'!E22</f>
        <v>0</v>
      </c>
      <c r="E22" s="9">
        <f>'1'!F22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'1'!B23</f>
        <v>0</v>
      </c>
      <c r="B23" s="9"/>
      <c r="C23" s="9">
        <f>'1'!D23</f>
        <v>0</v>
      </c>
      <c r="D23" s="9">
        <f>'1'!E23</f>
        <v>0</v>
      </c>
      <c r="E23" s="9">
        <f>'1'!F23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'1'!B24</f>
        <v>0</v>
      </c>
      <c r="B24" s="9"/>
      <c r="C24" s="9">
        <f>'1'!D24</f>
        <v>0</v>
      </c>
      <c r="D24" s="9">
        <f>'1'!E24</f>
        <v>0</v>
      </c>
      <c r="E24" s="9">
        <f>'1'!F24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'1'!B25</f>
        <v>0</v>
      </c>
      <c r="B25" s="9"/>
      <c r="C25" s="9">
        <f>'1'!D25</f>
        <v>0</v>
      </c>
      <c r="D25" s="9">
        <f>'1'!E25</f>
        <v>0</v>
      </c>
      <c r="E25" s="9">
        <f>'1'!F25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'1'!B26</f>
        <v>0</v>
      </c>
      <c r="B26" s="9"/>
      <c r="C26" s="9">
        <f>'1'!D26</f>
        <v>0</v>
      </c>
      <c r="D26" s="9">
        <f>'1'!E26</f>
        <v>0</v>
      </c>
      <c r="E26" s="9">
        <f>'1'!F26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'1'!B27</f>
        <v>0</v>
      </c>
      <c r="B27" s="9"/>
      <c r="C27" s="9">
        <f>'1'!D27</f>
        <v>0</v>
      </c>
      <c r="D27" s="9">
        <f>'1'!E27</f>
        <v>0</v>
      </c>
      <c r="E27" s="9">
        <f>'1'!F27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7</v>
      </c>
      <c r="G28" s="17">
        <f>SUM(G14:G27)</f>
        <v>0</v>
      </c>
      <c r="H28" s="18">
        <f>SUM(F28:G28)/E28</f>
        <v>5.4263565891472867E-2</v>
      </c>
      <c r="I28" s="17">
        <f t="shared" si="3"/>
        <v>122</v>
      </c>
      <c r="J28" s="18">
        <f t="shared" si="1"/>
        <v>0.94573643410852715</v>
      </c>
      <c r="K28" s="17">
        <f>SUM(K14:K27)</f>
        <v>0</v>
      </c>
      <c r="L28" s="18">
        <f t="shared" si="2"/>
        <v>0</v>
      </c>
      <c r="M28" s="17">
        <f>AVERAGE(M14:M27)</f>
        <v>91.5</v>
      </c>
      <c r="N28" s="19">
        <f>AVERAGE(N14:N27)</f>
        <v>0.63500000000000001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L.C. GUILLERMO MORALES CADENA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abSelected="1" zoomScaleNormal="100" zoomScaleSheetLayoutView="100" workbookViewId="0"/>
  </sheetViews>
  <sheetFormatPr baseColWidth="10" defaultColWidth="11.42578125" defaultRowHeight="12.75" x14ac:dyDescent="0.2"/>
  <cols>
    <col min="1" max="1" width="38.5703125" style="1" bestFit="1" customWidth="1"/>
    <col min="2" max="2" width="6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7.5703125" style="1" customWidth="1"/>
    <col min="7" max="10" width="10.140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36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'1'!F8</f>
        <v>6</v>
      </c>
      <c r="F8"/>
      <c r="G8" s="4" t="s">
        <v>6</v>
      </c>
      <c r="H8" s="20">
        <f>'1'!I8</f>
        <v>6</v>
      </c>
      <c r="I8" s="37" t="s">
        <v>7</v>
      </c>
      <c r="J8" s="37"/>
      <c r="K8" s="37"/>
      <c r="L8" s="38" t="str">
        <f>'1'!M8</f>
        <v>SEP 22- ENE 23</v>
      </c>
      <c r="M8" s="38"/>
      <c r="N8" s="38"/>
    </row>
    <row r="10" spans="1:14" x14ac:dyDescent="0.2">
      <c r="A10" s="4" t="s">
        <v>8</v>
      </c>
      <c r="B10" s="38" t="str">
        <f>'1'!C10</f>
        <v>L.C. GUILLERMO MORALES CADENA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'1'!B14</f>
        <v>DESARROLLO SUSTENTABLE</v>
      </c>
      <c r="B14" s="9" t="s">
        <v>37</v>
      </c>
      <c r="C14" s="9" t="str">
        <f>'1'!D14</f>
        <v>405A</v>
      </c>
      <c r="D14" s="9" t="str">
        <f>'1'!E14</f>
        <v>DLA</v>
      </c>
      <c r="E14" s="9">
        <f>'1'!F14</f>
        <v>7</v>
      </c>
      <c r="F14" s="9">
        <v>7</v>
      </c>
      <c r="G14" s="9">
        <v>0</v>
      </c>
      <c r="H14" s="10">
        <f>(F14+G14)/E14</f>
        <v>1</v>
      </c>
      <c r="I14" s="9">
        <f t="shared" ref="I14:I27" si="0">(E14-SUM(F14:G14))-K14</f>
        <v>0</v>
      </c>
      <c r="J14" s="10">
        <f>I14/E14</f>
        <v>0</v>
      </c>
      <c r="K14" s="9">
        <v>0</v>
      </c>
      <c r="L14" s="10">
        <f t="shared" ref="L14:L27" si="1">K14/E14</f>
        <v>0</v>
      </c>
      <c r="M14" s="9">
        <v>94</v>
      </c>
      <c r="N14" s="15">
        <v>0.56999999999999995</v>
      </c>
    </row>
    <row r="15" spans="1:14" s="11" customFormat="1" x14ac:dyDescent="0.2">
      <c r="A15" s="9" t="str">
        <f>'1'!B15</f>
        <v>FINANZAS EN LOS NEGOCIOS</v>
      </c>
      <c r="B15" s="9" t="s">
        <v>37</v>
      </c>
      <c r="C15" s="9" t="str">
        <f>'1'!D15</f>
        <v>507A</v>
      </c>
      <c r="D15" s="9" t="str">
        <f>'1'!E15</f>
        <v>DIGEM</v>
      </c>
      <c r="E15" s="9">
        <f>'1'!F15</f>
        <v>18</v>
      </c>
      <c r="F15" s="9">
        <v>17</v>
      </c>
      <c r="G15" s="9">
        <v>0</v>
      </c>
      <c r="H15" s="10">
        <f t="shared" ref="H15" si="2">(F15+G15)/E15</f>
        <v>0.94444444444444442</v>
      </c>
      <c r="I15" s="9">
        <f t="shared" si="0"/>
        <v>0</v>
      </c>
      <c r="J15" s="10">
        <f t="shared" ref="J15:J27" si="3">I15/E15</f>
        <v>0</v>
      </c>
      <c r="K15" s="9">
        <v>1</v>
      </c>
      <c r="L15" s="10">
        <f t="shared" si="1"/>
        <v>5.5555555555555552E-2</v>
      </c>
      <c r="M15" s="9">
        <v>93</v>
      </c>
      <c r="N15" s="15">
        <v>0.89</v>
      </c>
    </row>
    <row r="16" spans="1:14" s="11" customFormat="1" x14ac:dyDescent="0.2">
      <c r="A16" s="9" t="str">
        <f>'1'!B16</f>
        <v>COSTOS EMPRESARIALES</v>
      </c>
      <c r="B16" s="9" t="s">
        <v>37</v>
      </c>
      <c r="C16" s="9" t="str">
        <f>'1'!D16</f>
        <v>307A</v>
      </c>
      <c r="D16" s="9" t="str">
        <f>'1'!E16</f>
        <v>DIGEM</v>
      </c>
      <c r="E16" s="9">
        <f>'1'!F16</f>
        <v>28</v>
      </c>
      <c r="F16" s="9">
        <v>28</v>
      </c>
      <c r="G16" s="9">
        <v>0</v>
      </c>
      <c r="H16" s="10">
        <f t="shared" ref="H16:H19" si="4">(F16+G16)/E16</f>
        <v>1</v>
      </c>
      <c r="I16" s="9">
        <f t="shared" ref="I16:I19" si="5">(E16-SUM(F16:G16))-K16</f>
        <v>0</v>
      </c>
      <c r="J16" s="10">
        <f t="shared" ref="J16:J19" si="6">I16/E16</f>
        <v>0</v>
      </c>
      <c r="K16" s="9">
        <v>0</v>
      </c>
      <c r="L16" s="10">
        <f t="shared" ref="L16:L19" si="7">K16/E16</f>
        <v>0</v>
      </c>
      <c r="M16" s="9">
        <v>94</v>
      </c>
      <c r="N16" s="15">
        <v>0.71</v>
      </c>
    </row>
    <row r="17" spans="1:14" s="11" customFormat="1" x14ac:dyDescent="0.2">
      <c r="A17" s="9" t="str">
        <f>'1'!B17</f>
        <v>ORGANIZACIONES INTELIGENTES</v>
      </c>
      <c r="B17" s="9" t="s">
        <v>37</v>
      </c>
      <c r="C17" s="9" t="str">
        <f>'1'!D17</f>
        <v>705B</v>
      </c>
      <c r="D17" s="9" t="str">
        <f>'1'!E17</f>
        <v>DLA</v>
      </c>
      <c r="E17" s="9">
        <f>'1'!F17</f>
        <v>18</v>
      </c>
      <c r="F17" s="22">
        <v>18</v>
      </c>
      <c r="G17" s="9">
        <v>0</v>
      </c>
      <c r="H17" s="10">
        <f t="shared" si="4"/>
        <v>1</v>
      </c>
      <c r="I17" s="9">
        <f t="shared" si="5"/>
        <v>0</v>
      </c>
      <c r="J17" s="10">
        <f t="shared" si="6"/>
        <v>0</v>
      </c>
      <c r="K17" s="9">
        <v>0</v>
      </c>
      <c r="L17" s="10">
        <f t="shared" si="7"/>
        <v>0</v>
      </c>
      <c r="M17" s="9">
        <v>90</v>
      </c>
      <c r="N17" s="15">
        <v>0.56000000000000005</v>
      </c>
    </row>
    <row r="18" spans="1:14" s="11" customFormat="1" ht="25.5" x14ac:dyDescent="0.2">
      <c r="A18" s="9" t="str">
        <f>'1'!B18</f>
        <v>GESTIÓN ESTRATÉGICA DEL CAPITAL HUMANO II</v>
      </c>
      <c r="B18" s="9" t="s">
        <v>37</v>
      </c>
      <c r="C18" s="9" t="str">
        <f>'1'!D18</f>
        <v>505A</v>
      </c>
      <c r="D18" s="9" t="str">
        <f>'1'!E18</f>
        <v>DLA</v>
      </c>
      <c r="E18" s="9">
        <f>'1'!F18</f>
        <v>33</v>
      </c>
      <c r="F18" s="22">
        <v>31</v>
      </c>
      <c r="G18" s="9">
        <v>2</v>
      </c>
      <c r="H18" s="10">
        <f t="shared" si="4"/>
        <v>1</v>
      </c>
      <c r="I18" s="9">
        <f t="shared" si="5"/>
        <v>0</v>
      </c>
      <c r="J18" s="10">
        <f t="shared" si="6"/>
        <v>0</v>
      </c>
      <c r="K18" s="9">
        <v>0</v>
      </c>
      <c r="L18" s="10">
        <f t="shared" si="7"/>
        <v>0</v>
      </c>
      <c r="M18" s="9">
        <v>90</v>
      </c>
      <c r="N18" s="15">
        <v>0.64</v>
      </c>
    </row>
    <row r="19" spans="1:14" s="11" customFormat="1" x14ac:dyDescent="0.2">
      <c r="A19" s="9" t="str">
        <f>'1'!B19</f>
        <v>TALLER DE ÉTICA</v>
      </c>
      <c r="B19" s="9" t="s">
        <v>37</v>
      </c>
      <c r="C19" s="9" t="str">
        <f>'1'!D19</f>
        <v>111B</v>
      </c>
      <c r="D19" s="9" t="str">
        <f>'1'!E19</f>
        <v>DIMEC</v>
      </c>
      <c r="E19" s="9">
        <f>'1'!F19</f>
        <v>25</v>
      </c>
      <c r="F19" s="22">
        <v>22</v>
      </c>
      <c r="G19" s="9">
        <v>0</v>
      </c>
      <c r="H19" s="10">
        <f t="shared" si="4"/>
        <v>0.88</v>
      </c>
      <c r="I19" s="9">
        <f t="shared" si="5"/>
        <v>0</v>
      </c>
      <c r="J19" s="10">
        <f t="shared" si="6"/>
        <v>0</v>
      </c>
      <c r="K19" s="9">
        <v>3</v>
      </c>
      <c r="L19" s="10">
        <f t="shared" si="7"/>
        <v>0.12</v>
      </c>
      <c r="M19" s="9">
        <v>86</v>
      </c>
      <c r="N19" s="15">
        <v>0.84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129</v>
      </c>
      <c r="F27" s="17">
        <f>SUM(F14:F26)</f>
        <v>123</v>
      </c>
      <c r="G27" s="17">
        <f>SUM(G14:G26)</f>
        <v>2</v>
      </c>
      <c r="H27" s="18">
        <f>SUM(F27:G27)/E27</f>
        <v>0.96899224806201545</v>
      </c>
      <c r="I27" s="17">
        <f t="shared" si="0"/>
        <v>0</v>
      </c>
      <c r="J27" s="18">
        <f t="shared" si="3"/>
        <v>0</v>
      </c>
      <c r="K27" s="17">
        <f>SUM(K14:K26)</f>
        <v>4</v>
      </c>
      <c r="L27" s="18">
        <f t="shared" si="1"/>
        <v>3.1007751937984496E-2</v>
      </c>
      <c r="M27" s="17">
        <f>AVERAGE(M14:M26)</f>
        <v>91.166666666666671</v>
      </c>
      <c r="N27" s="19">
        <f>AVERAGE(N14:N26)</f>
        <v>0.70166666666666666</v>
      </c>
    </row>
    <row r="29" spans="1:14" ht="120" customHeight="1" x14ac:dyDescent="0.2">
      <c r="A29" s="34" t="s">
        <v>26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1" spans="1:14" x14ac:dyDescent="0.2">
      <c r="A31" s="12"/>
    </row>
    <row r="32" spans="1:14" x14ac:dyDescent="0.2">
      <c r="B32" s="41" t="s">
        <v>27</v>
      </c>
      <c r="C32" s="41"/>
      <c r="D32" s="41"/>
      <c r="G32" s="26" t="s">
        <v>28</v>
      </c>
      <c r="H32" s="26"/>
      <c r="I32" s="26"/>
      <c r="J32" s="26"/>
    </row>
    <row r="33" spans="1:10" ht="62.25" customHeight="1" x14ac:dyDescent="0.2">
      <c r="B33" s="42"/>
      <c r="C33" s="42"/>
      <c r="D33" s="42"/>
      <c r="G33" s="38"/>
      <c r="H33" s="38"/>
      <c r="I33" s="38"/>
      <c r="J33" s="38"/>
    </row>
    <row r="34" spans="1:10" hidden="1" x14ac:dyDescent="0.2">
      <c r="A34" s="43" t="e">
        <v>#REF!</v>
      </c>
      <c r="B34" s="43"/>
      <c r="C34" s="6"/>
      <c r="E34" s="43"/>
      <c r="F34" s="43"/>
      <c r="G34" s="43"/>
      <c r="H34" s="43"/>
    </row>
    <row r="35" spans="1:10" hidden="1" x14ac:dyDescent="0.2"/>
    <row r="36" spans="1:10" ht="45" customHeight="1" x14ac:dyDescent="0.2">
      <c r="B36" s="44" t="str">
        <f>B10</f>
        <v>L.C. GUILLERMO MORALES CADENA</v>
      </c>
      <c r="C36" s="44"/>
      <c r="D36" s="44"/>
      <c r="E36" s="13"/>
      <c r="F36" s="13"/>
      <c r="G36" s="44" t="s">
        <v>33</v>
      </c>
      <c r="H36" s="44"/>
      <c r="I36" s="44"/>
      <c r="J36" s="44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rintOptions horizontalCentered="1"/>
  <pageMargins left="0.70866141732283472" right="0.70866141732283472" top="0.74803149606299213" bottom="1.0629921259842521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Privado</cp:lastModifiedBy>
  <cp:revision/>
  <cp:lastPrinted>2023-01-13T19:58:31Z</cp:lastPrinted>
  <dcterms:created xsi:type="dcterms:W3CDTF">2021-11-22T14:45:25Z</dcterms:created>
  <dcterms:modified xsi:type="dcterms:W3CDTF">2023-01-13T20:00:38Z</dcterms:modified>
  <cp:category/>
  <cp:contentStatus/>
</cp:coreProperties>
</file>