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"/>
    </mc:Choice>
  </mc:AlternateContent>
  <bookViews>
    <workbookView xWindow="0" yWindow="0" windowWidth="8400" windowHeight="1021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0" l="1"/>
  <c r="H16" i="10"/>
  <c r="H17" i="10"/>
  <c r="H18" i="10"/>
  <c r="H19" i="10"/>
  <c r="H20" i="10"/>
  <c r="H21" i="10"/>
  <c r="H22" i="10"/>
  <c r="H23" i="10"/>
  <c r="H24" i="10"/>
  <c r="H25" i="10"/>
  <c r="H26" i="10"/>
  <c r="H2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H16" i="22"/>
  <c r="B37" i="10"/>
  <c r="N28" i="10"/>
  <c r="M28" i="10"/>
  <c r="K28" i="10"/>
  <c r="G28" i="10"/>
  <c r="F28" i="10"/>
  <c r="E28" i="10"/>
  <c r="L27" i="10"/>
  <c r="I27" i="10"/>
  <c r="J27" i="10" s="1"/>
  <c r="L26" i="10"/>
  <c r="I26" i="10"/>
  <c r="J26" i="10" s="1"/>
  <c r="L25" i="10"/>
  <c r="I25" i="10"/>
  <c r="J25" i="10" s="1"/>
  <c r="L24" i="10"/>
  <c r="I24" i="10"/>
  <c r="J24" i="10" s="1"/>
  <c r="L23" i="10"/>
  <c r="I23" i="10"/>
  <c r="J23" i="10" s="1"/>
  <c r="L22" i="10"/>
  <c r="I22" i="10"/>
  <c r="J22" i="10" s="1"/>
  <c r="L21" i="10"/>
  <c r="I21" i="10"/>
  <c r="J21" i="10" s="1"/>
  <c r="L20" i="10"/>
  <c r="I20" i="10"/>
  <c r="J20" i="10" s="1"/>
  <c r="L19" i="10"/>
  <c r="I19" i="10"/>
  <c r="J19" i="10" s="1"/>
  <c r="L18" i="10"/>
  <c r="J18" i="10"/>
  <c r="L17" i="10"/>
  <c r="J17" i="10"/>
  <c r="L16" i="10"/>
  <c r="J16" i="10"/>
  <c r="L15" i="10"/>
  <c r="J15" i="10"/>
  <c r="L14" i="10"/>
  <c r="I14" i="10"/>
  <c r="J14" i="10" s="1"/>
  <c r="H14" i="10"/>
  <c r="I16" i="22" l="1"/>
  <c r="J16" i="22" s="1"/>
  <c r="H15" i="22"/>
  <c r="I15" i="22"/>
  <c r="J15" i="22" s="1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<sst xmlns="http://schemas.openxmlformats.org/spreadsheetml/2006/main" count="179" uniqueCount="44">
  <si>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</si>
  <si>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</si>
  <si>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</si>
  <si>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</si>
  <si>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</si>
  <si>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</si>
  <si>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</si>
  <si>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</si>
  <si>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</si>
  <si>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</si>
  <si>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</si>
  <si>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</si>
  <si>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</si>
  <si>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</si>
  <si>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</si>
  <si>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</si>
  <si>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</si>
  <si>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</si>
  <si>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</si>
  <si>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</si>
  <si>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</si>
  <si>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</si>
  <si>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</si>
  <si>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</si>
  <si>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</si>
  <si>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</si>
  <si>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</si>
  <si>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</si>
  <si>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</si>
  <si>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</si>
  <si>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</si>
  <si>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</si>
  <si>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SEP22-ENE23</t>
  </si>
  <si>
    <t>IIND</t>
  </si>
  <si>
    <t>MII MA. DE LA CRUZ PORRAS ARIAS</t>
  </si>
  <si>
    <t>PLANEACIÓN ESTRATEGICA</t>
  </si>
  <si>
    <t>701 A</t>
  </si>
  <si>
    <t>PLANEACIÓN Y DISEÑO DE INSTALACIONES</t>
  </si>
  <si>
    <t>701 B</t>
  </si>
  <si>
    <t>PRODUCCIÓN</t>
  </si>
  <si>
    <t>505 A</t>
  </si>
  <si>
    <t>505 B</t>
  </si>
  <si>
    <t>LA</t>
  </si>
  <si>
    <t>ME MARTA GABRIELA LIMON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</si>
</sst>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80334</xdr:colOff>
      <xdr:row>33</xdr:row>
      <xdr:rowOff>33619</xdr:rowOff>
    </xdr:from>
    <xdr:to>
      <xdr:col>3</xdr:col>
      <xdr:colOff>1378323</xdr:colOff>
      <xdr:row>36</xdr:row>
      <xdr:rowOff>11207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452" y="7631207"/>
          <a:ext cx="1667783" cy="773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85" zoomScaleNormal="85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33</v>
      </c>
      <c r="E14" s="9">
        <v>20</v>
      </c>
      <c r="F14" s="9">
        <v>18</v>
      </c>
      <c r="G14" s="9"/>
      <c r="H14" s="10">
        <f t="shared" ref="H14:H27" si="0">F14/E14</f>
        <v>0.9</v>
      </c>
      <c r="I14" s="9">
        <f t="shared" ref="I14:I28" si="1">(E14-SUM(F14:G14))-K14</f>
        <v>2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>
        <v>77.95</v>
      </c>
      <c r="N14" s="15">
        <v>0.8</v>
      </c>
    </row>
    <row r="15" spans="1:14" s="11" customFormat="1" ht="25.5" x14ac:dyDescent="0.2">
      <c r="A15" s="8" t="s">
        <v>37</v>
      </c>
      <c r="B15" s="9">
        <v>0</v>
      </c>
      <c r="C15" s="9" t="s">
        <v>36</v>
      </c>
      <c r="D15" s="9" t="s">
        <v>33</v>
      </c>
      <c r="E15" s="9">
        <v>21</v>
      </c>
      <c r="F15" s="9"/>
      <c r="G15" s="9"/>
      <c r="H15" s="10">
        <f t="shared" si="0"/>
        <v>0</v>
      </c>
      <c r="I15" s="9"/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8" t="s">
        <v>37</v>
      </c>
      <c r="B16" s="9">
        <v>0</v>
      </c>
      <c r="C16" s="9" t="s">
        <v>38</v>
      </c>
      <c r="D16" s="9" t="s">
        <v>33</v>
      </c>
      <c r="E16" s="9">
        <v>37</v>
      </c>
      <c r="F16" s="9"/>
      <c r="G16" s="9"/>
      <c r="H16" s="10">
        <f t="shared" si="0"/>
        <v>0</v>
      </c>
      <c r="I16" s="9"/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8" t="s">
        <v>39</v>
      </c>
      <c r="B17" s="9" t="s">
        <v>21</v>
      </c>
      <c r="C17" s="9" t="s">
        <v>40</v>
      </c>
      <c r="D17" s="9" t="s">
        <v>42</v>
      </c>
      <c r="E17" s="9">
        <v>33</v>
      </c>
      <c r="F17" s="9">
        <v>29</v>
      </c>
      <c r="G17" s="9"/>
      <c r="H17" s="10">
        <f t="shared" si="0"/>
        <v>0.87878787878787878</v>
      </c>
      <c r="I17" s="9">
        <v>4</v>
      </c>
      <c r="J17" s="10">
        <f t="shared" si="2"/>
        <v>0.12121212121212122</v>
      </c>
      <c r="K17" s="9"/>
      <c r="L17" s="10">
        <f t="shared" si="3"/>
        <v>0</v>
      </c>
      <c r="M17" s="9">
        <v>71.7</v>
      </c>
      <c r="N17" s="15">
        <v>0.76</v>
      </c>
    </row>
    <row r="18" spans="1:14" s="11" customFormat="1" ht="25.5" x14ac:dyDescent="0.2">
      <c r="A18" s="8" t="s">
        <v>39</v>
      </c>
      <c r="B18" s="9" t="s">
        <v>21</v>
      </c>
      <c r="C18" s="9" t="s">
        <v>41</v>
      </c>
      <c r="D18" s="9" t="s">
        <v>42</v>
      </c>
      <c r="E18" s="9">
        <v>8</v>
      </c>
      <c r="F18" s="9">
        <v>8</v>
      </c>
      <c r="G18" s="9"/>
      <c r="H18" s="10">
        <f t="shared" si="0"/>
        <v>1</v>
      </c>
      <c r="I18" s="9">
        <v>0</v>
      </c>
      <c r="J18" s="10">
        <f t="shared" si="2"/>
        <v>0</v>
      </c>
      <c r="K18" s="9"/>
      <c r="L18" s="10">
        <f t="shared" si="3"/>
        <v>0</v>
      </c>
      <c r="M18" s="9">
        <v>81.13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55</v>
      </c>
      <c r="G28" s="17">
        <f>SUM(G14:G27)</f>
        <v>0</v>
      </c>
      <c r="H28" s="18">
        <f>SUM(F28:G28)/E28</f>
        <v>0.46218487394957986</v>
      </c>
      <c r="I28" s="17">
        <f t="shared" si="1"/>
        <v>64</v>
      </c>
      <c r="J28" s="18">
        <f t="shared" si="2"/>
        <v>0.53781512605042014</v>
      </c>
      <c r="K28" s="17">
        <f>SUM(K14:K27)</f>
        <v>0</v>
      </c>
      <c r="L28" s="18">
        <f t="shared" si="3"/>
        <v>0</v>
      </c>
      <c r="M28" s="17">
        <f>AVERAGE(M14:M27)</f>
        <v>76.926666666666662</v>
      </c>
      <c r="N28" s="19">
        <f>AVERAGE(N14:N27)</f>
        <v>0.68666666666666665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SEP22-ENE23</v>
      </c>
      <c r="M8" s="28"/>
      <c r="N8" s="28"/>
    </row>
    <row r="10" spans="1:14" x14ac:dyDescent="0.2">
      <c r="A10" s="4" t="s">
        <v>8</v>
      </c>
      <c r="B10" s="28" t="str">
        <f>'1'!B10</f>
        <v>MII MA. DE LA CRUZ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7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PLANEACIÓN ESTRATEGICA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 MA. DE LA CRUZ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2022-10-05T01:24:53Z</dcterms:modified>
  <cp:category/>
  <cp:contentStatus/>
</cp:coreProperties>
</file>