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heckCompatibility="1" autoCompressPictures="0"/>
  <bookViews>
    <workbookView xWindow="0" yWindow="0" windowWidth="25600" windowHeight="13660" tabRatio="500" activeTab="4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J18" i="5" l="1"/>
  <c r="H18" i="5"/>
  <c r="L18" i="5"/>
  <c r="I18" i="4"/>
  <c r="I18" i="3"/>
  <c r="I18" i="2"/>
  <c r="I27" i="1"/>
  <c r="I26" i="1"/>
  <c r="I25" i="1"/>
  <c r="I24" i="1"/>
  <c r="I23" i="1"/>
  <c r="I22" i="1"/>
  <c r="I21" i="1"/>
  <c r="I20" i="1"/>
  <c r="I19" i="1"/>
  <c r="I18" i="1"/>
  <c r="B10" i="5"/>
  <c r="B37" i="5"/>
  <c r="N28" i="5"/>
  <c r="M28" i="5"/>
  <c r="K28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L28" i="5"/>
  <c r="F28" i="5"/>
  <c r="G28" i="5"/>
  <c r="I28" i="5"/>
  <c r="J28" i="5"/>
  <c r="H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D19" i="5"/>
  <c r="C19" i="5"/>
  <c r="A19" i="5"/>
  <c r="D18" i="5"/>
  <c r="C18" i="5"/>
  <c r="A18" i="5"/>
  <c r="L17" i="5"/>
  <c r="J17" i="5"/>
  <c r="H17" i="5"/>
  <c r="D17" i="5"/>
  <c r="C17" i="5"/>
  <c r="A17" i="5"/>
  <c r="L16" i="5"/>
  <c r="I16" i="5"/>
  <c r="J16" i="5"/>
  <c r="H16" i="5"/>
  <c r="D16" i="5"/>
  <c r="C16" i="5"/>
  <c r="A16" i="5"/>
  <c r="L15" i="5"/>
  <c r="I15" i="5"/>
  <c r="J15" i="5"/>
  <c r="H15" i="5"/>
  <c r="D15" i="5"/>
  <c r="C15" i="5"/>
  <c r="A15" i="5"/>
  <c r="L14" i="5"/>
  <c r="I14" i="5"/>
  <c r="J14" i="5"/>
  <c r="H14" i="5"/>
  <c r="D14" i="5"/>
  <c r="C14" i="5"/>
  <c r="A14" i="5"/>
  <c r="L8" i="5"/>
  <c r="H8" i="5"/>
  <c r="E8" i="5"/>
  <c r="B10" i="4"/>
  <c r="B37" i="4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/>
  <c r="D17" i="4"/>
  <c r="C17" i="4"/>
  <c r="A17" i="4"/>
  <c r="E16" i="4"/>
  <c r="I16" i="4"/>
  <c r="D16" i="4"/>
  <c r="C16" i="4"/>
  <c r="A16" i="4"/>
  <c r="E15" i="4"/>
  <c r="I15" i="4"/>
  <c r="D15" i="4"/>
  <c r="C15" i="4"/>
  <c r="A15" i="4"/>
  <c r="E14" i="4"/>
  <c r="I14" i="4"/>
  <c r="D14" i="4"/>
  <c r="C14" i="4"/>
  <c r="A14" i="4"/>
  <c r="L8" i="4"/>
  <c r="H8" i="4"/>
  <c r="E8" i="4"/>
  <c r="B10" i="3"/>
  <c r="B37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I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/>
  <c r="D17" i="2"/>
  <c r="C17" i="2"/>
  <c r="A17" i="2"/>
  <c r="E16" i="2"/>
  <c r="I16" i="2"/>
  <c r="D16" i="2"/>
  <c r="C16" i="2"/>
  <c r="A16" i="2"/>
  <c r="E15" i="2"/>
  <c r="I15" i="2"/>
  <c r="D15" i="2"/>
  <c r="C15" i="2"/>
  <c r="A15" i="2"/>
  <c r="E14" i="2"/>
  <c r="I14" i="2"/>
  <c r="D14" i="2"/>
  <c r="C14" i="2"/>
  <c r="A14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<sst xmlns="http://schemas.openxmlformats.org/spreadsheetml/2006/main" count="202" uniqueCount="52">
  <si>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</si>
  <si>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</si>
  <si>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</si>
  <si>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</si>
  <si>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</si>
  <si>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</si>
  <si>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</si>
  <si>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</si>
  <si>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</si>
  <si>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</si>
  <si>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</si>
  <si>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</si>
  <si>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</si>
  <si>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</si>
  <si>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</si>
  <si>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</si>
  <si>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</si>
  <si>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</si>
  <si>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</si>
  <si>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</si>
  <si>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</si>
  <si>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</si>
  <si>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</si>
  <si>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</si>
  <si>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104A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</si>
  <si>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</si>
  <si>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</si>
  <si>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</si>
  <si>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</si>
  <si>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</si>
  <si>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</si>
  <si>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</si>
  <si>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</si>
  <si>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</si>
  <si>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</si>
  <si>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</si>
  <si>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MTI. MARTHA LAURA SEDAS CARDENAS</t>
  </si>
  <si>
    <t>FUNDAMENTOS DE INVESTIGACION</t>
  </si>
  <si>
    <t>104B</t>
  </si>
  <si>
    <t>FUNDAMENTOS DE TELECOMUNICACIONES</t>
  </si>
  <si>
    <t>SISTEMAS DE INFORMACION PARA LOS NEGOCIOS</t>
  </si>
  <si>
    <t>704A2</t>
  </si>
  <si>
    <t>REDES DE COMPUTADORAS</t>
  </si>
  <si>
    <t>304B1</t>
  </si>
  <si>
    <t>ISIC</t>
  </si>
  <si>
    <t>SEP. 2022 - ENE. 2023</t>
  </si>
  <si>
    <t>PROFESOR(A):</t>
  </si>
  <si>
    <t>1º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</si>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</sst>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8"/>
      <color theme="1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8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>
      <selection activeCell="A16" sqref="A16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 t="s">
        <v>47</v>
      </c>
      <c r="C8" s="29"/>
      <c r="D8" s="5" t="s">
        <v>6</v>
      </c>
      <c r="E8" s="6">
        <v>5</v>
      </c>
      <c r="F8" s="1"/>
      <c r="G8" s="4" t="s">
        <v>7</v>
      </c>
      <c r="H8" s="6">
        <v>4</v>
      </c>
      <c r="I8" s="35" t="s">
        <v>8</v>
      </c>
      <c r="J8" s="25"/>
      <c r="K8" s="25"/>
      <c r="L8" s="28" t="s">
        <v>45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46</v>
      </c>
      <c r="B10" s="28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37</v>
      </c>
      <c r="B14" s="10" t="s">
        <v>21</v>
      </c>
      <c r="C14" s="11" t="s">
        <v>24</v>
      </c>
      <c r="D14" s="10" t="s">
        <v>44</v>
      </c>
      <c r="E14" s="11">
        <v>40</v>
      </c>
      <c r="F14" s="11">
        <v>38</v>
      </c>
      <c r="G14" s="10"/>
      <c r="H14" s="12"/>
      <c r="I14" s="10">
        <f t="shared" ref="I14:I27" si="0">(E14-SUM(F14:G14))-K14</f>
        <v>2</v>
      </c>
      <c r="J14" s="12"/>
      <c r="K14" s="10">
        <v>0</v>
      </c>
      <c r="L14" s="12">
        <v>0</v>
      </c>
      <c r="M14" s="10">
        <v>73</v>
      </c>
      <c r="N14" s="13">
        <v>0.95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37</v>
      </c>
      <c r="B15" s="11" t="s">
        <v>21</v>
      </c>
      <c r="C15" s="11" t="s">
        <v>38</v>
      </c>
      <c r="D15" s="11" t="s">
        <v>44</v>
      </c>
      <c r="E15" s="11">
        <v>24</v>
      </c>
      <c r="F15" s="10">
        <v>23</v>
      </c>
      <c r="G15" s="10"/>
      <c r="H15" s="12"/>
      <c r="I15" s="10">
        <f t="shared" si="0"/>
        <v>1</v>
      </c>
      <c r="J15" s="12"/>
      <c r="K15" s="10">
        <v>0</v>
      </c>
      <c r="L15" s="12">
        <v>0</v>
      </c>
      <c r="M15" s="10">
        <v>67</v>
      </c>
      <c r="N15" s="13">
        <v>0.95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49" t="s">
        <v>39</v>
      </c>
      <c r="B16" s="11" t="s">
        <v>21</v>
      </c>
      <c r="C16" s="11" t="s">
        <v>26</v>
      </c>
      <c r="D16" s="11" t="s">
        <v>44</v>
      </c>
      <c r="E16" s="11"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77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23" t="s">
        <v>40</v>
      </c>
      <c r="B17" s="11" t="s">
        <v>21</v>
      </c>
      <c r="C17" s="11" t="s">
        <v>41</v>
      </c>
      <c r="D17" s="11" t="s">
        <v>44</v>
      </c>
      <c r="E17" s="11"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76</v>
      </c>
      <c r="N17" s="13">
        <v>0.28000000000000003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9" t="s">
        <v>42</v>
      </c>
      <c r="B18" s="10" t="s">
        <v>21</v>
      </c>
      <c r="C18" s="10" t="s">
        <v>43</v>
      </c>
      <c r="D18" s="10" t="s">
        <v>44</v>
      </c>
      <c r="E18" s="10">
        <v>14</v>
      </c>
      <c r="F18" s="10">
        <v>13</v>
      </c>
      <c r="G18" s="10"/>
      <c r="H18" s="12"/>
      <c r="I18" s="10">
        <f t="shared" si="0"/>
        <v>1</v>
      </c>
      <c r="J18" s="12"/>
      <c r="K18" s="10">
        <v>0</v>
      </c>
      <c r="L18" s="12">
        <v>0</v>
      </c>
      <c r="M18" s="10">
        <v>70</v>
      </c>
      <c r="N18" s="13">
        <v>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1">
        <f t="shared" si="0"/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1">
        <f t="shared" si="0"/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1">
        <f t="shared" si="0"/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1">
        <f t="shared" si="0"/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1">
        <f t="shared" si="0"/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1">
        <f t="shared" si="0"/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1">
        <f t="shared" si="0"/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1">
        <f t="shared" si="0"/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1">
        <f t="shared" si="0"/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v>106</v>
      </c>
      <c r="F28" s="17">
        <v>100</v>
      </c>
      <c r="G28" s="17">
        <v>0</v>
      </c>
      <c r="H28" s="18"/>
      <c r="I28" s="17">
        <v>6</v>
      </c>
      <c r="J28" s="18"/>
      <c r="K28" s="17">
        <v>0</v>
      </c>
      <c r="L28" s="18">
        <v>0</v>
      </c>
      <c r="M28" s="17">
        <v>72.599999999999994</v>
      </c>
      <c r="N28" s="19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>
      <selection activeCell="A17" sqref="A17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2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 t="s">
        <v>48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0">
        <v>33</v>
      </c>
      <c r="G14" s="10"/>
      <c r="H14" s="12"/>
      <c r="I14" s="10">
        <f t="shared" ref="I14:I18" si="0">(E14-SUM(F14:G14))-K14</f>
        <v>7</v>
      </c>
      <c r="J14" s="12"/>
      <c r="K14" s="10">
        <v>0</v>
      </c>
      <c r="L14" s="12">
        <v>0</v>
      </c>
      <c r="M14" s="10">
        <v>77.62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 t="s">
        <v>48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12</v>
      </c>
      <c r="G15" s="10"/>
      <c r="H15" s="12"/>
      <c r="I15" s="10">
        <f t="shared" si="0"/>
        <v>12</v>
      </c>
      <c r="J15" s="12"/>
      <c r="K15" s="10">
        <v>0</v>
      </c>
      <c r="L15" s="12">
        <v>0</v>
      </c>
      <c r="M15" s="10">
        <v>45.2</v>
      </c>
      <c r="N15" s="13">
        <v>0.5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 t="s">
        <v>48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93.9</v>
      </c>
      <c r="N16" s="13">
        <v>0.56999999999999995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8" t="str">
        <f>'1'!A17</f>
        <v>SISTEMAS DE INFORMACION PARA LOS NEGOCIOS</v>
      </c>
      <c r="B17" s="10" t="s">
        <v>48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78.569999999999993</v>
      </c>
      <c r="N17" s="13">
        <v>0.85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 t="s">
        <v>48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8</v>
      </c>
      <c r="G18" s="10"/>
      <c r="H18" s="12"/>
      <c r="I18" s="10">
        <f t="shared" si="0"/>
        <v>6</v>
      </c>
      <c r="J18" s="12"/>
      <c r="K18" s="10">
        <v>0</v>
      </c>
      <c r="L18" s="12">
        <v>0</v>
      </c>
      <c r="M18" s="10">
        <v>52.85</v>
      </c>
      <c r="N18" s="13">
        <v>0.56999999999999995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4" workbookViewId="0">
      <selection activeCell="A17" sqref="A17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3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 t="s">
        <v>49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1">
        <v>38</v>
      </c>
      <c r="G14" s="10"/>
      <c r="H14" s="12"/>
      <c r="I14" s="10">
        <f t="shared" ref="I14:I18" si="0">(E14-SUM(F14:G14))-K14</f>
        <v>2</v>
      </c>
      <c r="J14" s="12"/>
      <c r="K14" s="10">
        <v>0</v>
      </c>
      <c r="L14" s="12">
        <v>0</v>
      </c>
      <c r="M14" s="10">
        <v>75.569999999999993</v>
      </c>
      <c r="N14" s="13">
        <v>0.42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 t="s">
        <v>49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19</v>
      </c>
      <c r="G15" s="10"/>
      <c r="H15" s="12"/>
      <c r="I15" s="10">
        <f t="shared" si="0"/>
        <v>5</v>
      </c>
      <c r="J15" s="12"/>
      <c r="K15" s="10">
        <v>0</v>
      </c>
      <c r="L15" s="12">
        <v>0</v>
      </c>
      <c r="M15" s="10">
        <v>61.04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 t="s">
        <v>49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15</v>
      </c>
      <c r="G16" s="10"/>
      <c r="H16" s="12"/>
      <c r="I16" s="10">
        <f t="shared" si="0"/>
        <v>6</v>
      </c>
      <c r="J16" s="12"/>
      <c r="K16" s="10">
        <v>0</v>
      </c>
      <c r="L16" s="12">
        <v>0</v>
      </c>
      <c r="M16" s="10">
        <v>59.04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8" t="str">
        <f>'1'!A17</f>
        <v>SISTEMAS DE INFORMACION PARA LOS NEGOCIOS</v>
      </c>
      <c r="B17" s="10" t="s">
        <v>49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82.85</v>
      </c>
      <c r="N17" s="13">
        <v>0.56999999999999995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 t="s">
        <v>49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11</v>
      </c>
      <c r="G18" s="10"/>
      <c r="H18" s="12"/>
      <c r="I18" s="11">
        <f t="shared" si="0"/>
        <v>3</v>
      </c>
      <c r="J18" s="12"/>
      <c r="K18" s="10">
        <v>0</v>
      </c>
      <c r="L18" s="12">
        <v>0</v>
      </c>
      <c r="M18" s="10">
        <v>64.28</v>
      </c>
      <c r="N18" s="13">
        <v>0.78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4" workbookViewId="0">
      <selection activeCell="A17" sqref="A17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>
        <v>4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 t="s">
        <v>50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0">
        <v>36</v>
      </c>
      <c r="G14" s="10"/>
      <c r="H14" s="12"/>
      <c r="I14" s="10">
        <f t="shared" ref="I14:I18" si="0">(E14-SUM(F14:G14))-K14</f>
        <v>4</v>
      </c>
      <c r="J14" s="12"/>
      <c r="K14" s="10">
        <v>0</v>
      </c>
      <c r="L14" s="12">
        <v>0</v>
      </c>
      <c r="M14" s="10">
        <v>74.67</v>
      </c>
      <c r="N14" s="13">
        <v>0.47899999999999998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 t="s">
        <v>50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16</v>
      </c>
      <c r="G15" s="10"/>
      <c r="H15" s="12"/>
      <c r="I15" s="10">
        <f t="shared" si="0"/>
        <v>8</v>
      </c>
      <c r="J15" s="12"/>
      <c r="K15" s="10">
        <v>0</v>
      </c>
      <c r="L15" s="12">
        <v>0</v>
      </c>
      <c r="M15" s="10">
        <v>51.83</v>
      </c>
      <c r="N15" s="13">
        <v>0.51829999999999998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 t="s">
        <v>50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74</v>
      </c>
      <c r="N16" s="13">
        <v>0.2928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8" t="str">
        <f>'1'!A17</f>
        <v>SISTEMAS DE INFORMACION PARA LOS NEGOCIOS</v>
      </c>
      <c r="B17" s="10" t="s">
        <v>50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92</v>
      </c>
      <c r="N17" s="13">
        <v>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 t="s">
        <v>50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11</v>
      </c>
      <c r="G18" s="10"/>
      <c r="H18" s="12"/>
      <c r="I18" s="10">
        <f t="shared" si="0"/>
        <v>3</v>
      </c>
      <c r="J18" s="12"/>
      <c r="K18" s="10">
        <v>0</v>
      </c>
      <c r="L18" s="12">
        <v>0</v>
      </c>
      <c r="M18" s="10">
        <v>55</v>
      </c>
      <c r="N18" s="13">
        <v>0.55000000000000004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topLeftCell="A8" workbookViewId="0">
      <selection activeCell="A17" sqref="A17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7" t="s">
        <v>3</v>
      </c>
      <c r="B6" s="25"/>
      <c r="C6" s="25"/>
      <c r="D6" s="25"/>
      <c r="E6" s="30" t="s">
        <v>34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8" t="s">
        <v>35</v>
      </c>
      <c r="C8" s="29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5" t="s">
        <v>8</v>
      </c>
      <c r="J8" s="25"/>
      <c r="K8" s="25"/>
      <c r="L8" s="28" t="str">
        <f>'1'!L8</f>
        <v>SEP. 2022 - ENE. 2023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8" t="str">
        <f>'1'!B10</f>
        <v>MTI. MARTHA LAURA SEDAS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8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6" t="s">
        <v>14</v>
      </c>
      <c r="G12" s="37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9"/>
      <c r="B13" s="32"/>
      <c r="C13" s="32"/>
      <c r="D13" s="32"/>
      <c r="E13" s="32"/>
      <c r="F13" s="8" t="s">
        <v>22</v>
      </c>
      <c r="G13" s="8" t="s">
        <v>23</v>
      </c>
      <c r="H13" s="32"/>
      <c r="I13" s="32"/>
      <c r="J13" s="32"/>
      <c r="K13" s="32"/>
      <c r="L13" s="32"/>
      <c r="M13" s="32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47" t="str">
        <f>'1'!A14</f>
        <v>FUNDAMENTOS DE INVESTIGACION</v>
      </c>
      <c r="B14" s="10" t="s">
        <v>51</v>
      </c>
      <c r="C14" s="10" t="str">
        <f>'1'!C14</f>
        <v>104A</v>
      </c>
      <c r="D14" s="10" t="str">
        <f>'1'!D14</f>
        <v>ISIC</v>
      </c>
      <c r="E14" s="10">
        <f>'1'!E14</f>
        <v>40</v>
      </c>
      <c r="F14" s="11">
        <v>35</v>
      </c>
      <c r="G14" s="11">
        <v>1</v>
      </c>
      <c r="H14" s="12">
        <f t="shared" ref="H14:H18" si="0">F14/E14</f>
        <v>0.875</v>
      </c>
      <c r="I14" s="10">
        <f t="shared" ref="I14:I16" si="1">(E14-SUM(F14:G14))-K14</f>
        <v>2</v>
      </c>
      <c r="J14" s="12">
        <f t="shared" ref="J14:J18" si="2">I14/E14</f>
        <v>0.05</v>
      </c>
      <c r="K14" s="11">
        <v>2</v>
      </c>
      <c r="L14" s="12">
        <f t="shared" ref="L14:L18" si="3">K14/E14</f>
        <v>0.05</v>
      </c>
      <c r="M14" s="10">
        <v>69.819999999999993</v>
      </c>
      <c r="N14" s="13">
        <v>0.69820000000000004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47" t="str">
        <f>'1'!A15</f>
        <v>FUNDAMENTOS DE INVESTIGACION</v>
      </c>
      <c r="B15" s="10" t="s">
        <v>51</v>
      </c>
      <c r="C15" s="10" t="str">
        <f>'1'!C15</f>
        <v>104B</v>
      </c>
      <c r="D15" s="10" t="str">
        <f>'1'!D15</f>
        <v>ISIC</v>
      </c>
      <c r="E15" s="10">
        <f>'1'!E15</f>
        <v>24</v>
      </c>
      <c r="F15" s="10">
        <v>15</v>
      </c>
      <c r="G15" s="10">
        <v>4</v>
      </c>
      <c r="H15" s="12">
        <f t="shared" si="0"/>
        <v>0.625</v>
      </c>
      <c r="I15" s="10">
        <f t="shared" si="1"/>
        <v>4</v>
      </c>
      <c r="J15" s="12">
        <f t="shared" si="2"/>
        <v>0.16666666666666666</v>
      </c>
      <c r="K15" s="10">
        <v>1</v>
      </c>
      <c r="L15" s="12">
        <f t="shared" si="3"/>
        <v>4.1666666666666664E-2</v>
      </c>
      <c r="M15" s="10">
        <v>56.66</v>
      </c>
      <c r="N15" s="13">
        <v>0.56659999999999999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47" t="str">
        <f>'1'!A16</f>
        <v>FUNDAMENTOS DE TELECOMUNICACIONES</v>
      </c>
      <c r="B16" s="10" t="s">
        <v>51</v>
      </c>
      <c r="C16" s="10" t="str">
        <f>'1'!C16</f>
        <v>504A</v>
      </c>
      <c r="D16" s="10" t="str">
        <f>'1'!D16</f>
        <v>ISIC</v>
      </c>
      <c r="E16" s="10">
        <f>'1'!E16</f>
        <v>21</v>
      </c>
      <c r="F16" s="10">
        <v>16</v>
      </c>
      <c r="G16" s="10">
        <v>2</v>
      </c>
      <c r="H16" s="12">
        <f t="shared" si="0"/>
        <v>0.76190476190476186</v>
      </c>
      <c r="I16" s="10">
        <f t="shared" si="1"/>
        <v>1</v>
      </c>
      <c r="J16" s="12">
        <f t="shared" si="2"/>
        <v>4.7619047619047616E-2</v>
      </c>
      <c r="K16" s="10">
        <v>2</v>
      </c>
      <c r="L16" s="12">
        <f t="shared" si="3"/>
        <v>9.5238095238095233E-2</v>
      </c>
      <c r="M16" s="10">
        <v>65.760000000000005</v>
      </c>
      <c r="N16" s="13">
        <v>0.65759999999999996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8" t="str">
        <f>'1'!A17</f>
        <v>SISTEMAS DE INFORMACION PARA LOS NEGOCIOS</v>
      </c>
      <c r="B17" s="10" t="s">
        <v>51</v>
      </c>
      <c r="C17" s="10" t="str">
        <f>'1'!C17</f>
        <v>704A2</v>
      </c>
      <c r="D17" s="10" t="str">
        <f>'1'!D17</f>
        <v>ISIC</v>
      </c>
      <c r="E17" s="10">
        <f>'1'!E17</f>
        <v>7</v>
      </c>
      <c r="F17" s="10">
        <v>6</v>
      </c>
      <c r="G17" s="10">
        <v>1</v>
      </c>
      <c r="H17" s="12">
        <f t="shared" si="0"/>
        <v>0.8571428571428571</v>
      </c>
      <c r="I17" s="10">
        <v>0</v>
      </c>
      <c r="J17" s="12">
        <f t="shared" si="2"/>
        <v>0</v>
      </c>
      <c r="K17" s="10">
        <v>0</v>
      </c>
      <c r="L17" s="12">
        <f t="shared" si="3"/>
        <v>0</v>
      </c>
      <c r="M17" s="10">
        <v>78.569999999999993</v>
      </c>
      <c r="N17" s="13">
        <v>0.57140000000000002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47" t="str">
        <f>'1'!A18</f>
        <v>REDES DE COMPUTADORAS</v>
      </c>
      <c r="B18" s="10" t="s">
        <v>51</v>
      </c>
      <c r="C18" s="10" t="str">
        <f>'1'!C18</f>
        <v>304B1</v>
      </c>
      <c r="D18" s="10" t="str">
        <f>'1'!D18</f>
        <v>ISIC</v>
      </c>
      <c r="E18" s="10">
        <f>'1'!E18</f>
        <v>14</v>
      </c>
      <c r="F18" s="10">
        <v>9</v>
      </c>
      <c r="G18" s="10">
        <v>0</v>
      </c>
      <c r="H18" s="12">
        <f t="shared" si="0"/>
        <v>0.6428571428571429</v>
      </c>
      <c r="I18" s="10">
        <v>3</v>
      </c>
      <c r="J18" s="12">
        <f t="shared" si="2"/>
        <v>0.21428571428571427</v>
      </c>
      <c r="K18" s="10">
        <v>2</v>
      </c>
      <c r="L18" s="12">
        <f t="shared" si="3"/>
        <v>0.14285714285714285</v>
      </c>
      <c r="M18" s="10">
        <v>50.78</v>
      </c>
      <c r="N18" s="13">
        <v>0.50780000000000003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106</v>
      </c>
      <c r="F28" s="17">
        <f t="shared" si="4"/>
        <v>81</v>
      </c>
      <c r="G28" s="17">
        <f t="shared" si="4"/>
        <v>8</v>
      </c>
      <c r="H28" s="18">
        <f>SUM(F28:G28)/E28</f>
        <v>0.839622641509434</v>
      </c>
      <c r="I28" s="17">
        <f>(E28-SUM(F28:G28))-K28</f>
        <v>10</v>
      </c>
      <c r="J28" s="18">
        <f>I28/E28</f>
        <v>9.4339622641509441E-2</v>
      </c>
      <c r="K28" s="17">
        <f>SUM(K14:K27)</f>
        <v>7</v>
      </c>
      <c r="L28" s="18">
        <f>K28/E28</f>
        <v>6.6037735849056603E-2</v>
      </c>
      <c r="M28" s="17">
        <f t="shared" ref="M28:N28" si="5">AVERAGE(M14:M27)</f>
        <v>64.318000000000012</v>
      </c>
      <c r="N28" s="19">
        <f t="shared" si="5"/>
        <v>0.60032000000000008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3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4" t="s">
        <v>29</v>
      </c>
      <c r="C33" s="25"/>
      <c r="D33" s="25"/>
      <c r="E33" s="1"/>
      <c r="F33" s="1"/>
      <c r="G33" s="26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5"/>
      <c r="C34" s="29"/>
      <c r="D34" s="29"/>
      <c r="E34" s="1"/>
      <c r="F34" s="1"/>
      <c r="G34" s="28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6" t="s">
        <v>31</v>
      </c>
      <c r="B35" s="25"/>
      <c r="C35" s="7"/>
      <c r="D35" s="1"/>
      <c r="E35" s="46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1" t="str">
        <f>B10</f>
        <v>MTI. MARTHA LAURA SEDAS CARDENAS</v>
      </c>
      <c r="C37" s="25"/>
      <c r="D37" s="25"/>
      <c r="E37" s="22"/>
      <c r="F37" s="22"/>
      <c r="G37" s="42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2023-01-18T20:21:38Z</cp:lastPrinted>
  <dcterms:created xsi:type="dcterms:W3CDTF">2021-11-22T14:45:25Z</dcterms:created>
  <dcterms:modified xsi:type="dcterms:W3CDTF">2023-01-20T20:52:24Z</dcterms:modified>
</cp:coreProperties>
</file>