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0" yWindow="0" windowWidth="20490" windowHeight="762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'1'!$A$1:$N$32</definedName>
    <definedName name="_xlnm.Print_Area" localSheetId="1">'2'!$A$1:$N$32</definedName>
    <definedName name="_xlnm.Print_Area" localSheetId="2">'3'!$A$1:$N$32</definedName>
    <definedName name="_xlnm.Print_Area" localSheetId="3">'4'!$A$1:$N$32</definedName>
    <definedName name="_xlnm.Print_Area" localSheetId="4">Final!$A$1:$N$31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2" l="1"/>
  <c r="B28" i="22"/>
  <c r="A15" i="22"/>
  <c r="A14" i="22"/>
  <c r="E6" i="24" l="1"/>
  <c r="E6" i="23"/>
  <c r="E6" i="22"/>
  <c r="N22" i="25" l="1"/>
  <c r="M22" i="25"/>
  <c r="K22" i="25"/>
  <c r="G22" i="25"/>
  <c r="F22" i="25"/>
  <c r="A21" i="25"/>
  <c r="A20" i="25"/>
  <c r="A19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L14" i="25" s="1"/>
  <c r="D14" i="25"/>
  <c r="C14" i="25"/>
  <c r="A14" i="25"/>
  <c r="B10" i="25"/>
  <c r="B31" i="25" s="1"/>
  <c r="L8" i="25"/>
  <c r="N23" i="24"/>
  <c r="M23" i="24"/>
  <c r="K23" i="24"/>
  <c r="G23" i="24"/>
  <c r="F23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2" i="24" s="1"/>
  <c r="L8" i="24"/>
  <c r="H8" i="24"/>
  <c r="E8" i="24"/>
  <c r="N23" i="23"/>
  <c r="M23" i="23"/>
  <c r="K23" i="23"/>
  <c r="G23" i="23"/>
  <c r="F23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2" i="23" s="1"/>
  <c r="L8" i="23"/>
  <c r="H8" i="23"/>
  <c r="E8" i="23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I17" i="22" s="1"/>
  <c r="C14" i="22"/>
  <c r="D14" i="22"/>
  <c r="E14" i="22"/>
  <c r="B10" i="22"/>
  <c r="B32" i="22" s="1"/>
  <c r="L8" i="22"/>
  <c r="H8" i="22"/>
  <c r="E8" i="22"/>
  <c r="N23" i="22"/>
  <c r="M23" i="22"/>
  <c r="K23" i="22"/>
  <c r="G23" i="22"/>
  <c r="F23" i="22"/>
  <c r="L17" i="22"/>
  <c r="N23" i="10"/>
  <c r="M23" i="10"/>
  <c r="K23" i="10"/>
  <c r="G23" i="10"/>
  <c r="F23" i="10"/>
  <c r="E23" i="10"/>
  <c r="L17" i="10"/>
  <c r="I17" i="10"/>
  <c r="L16" i="10"/>
  <c r="I16" i="10"/>
  <c r="L15" i="10"/>
  <c r="I15" i="10"/>
  <c r="L14" i="10"/>
  <c r="I14" i="10"/>
  <c r="L16" i="25"/>
  <c r="L14" i="24"/>
  <c r="L15" i="24"/>
  <c r="H14" i="24"/>
  <c r="H15" i="24"/>
  <c r="L15" i="23"/>
  <c r="L16" i="23" l="1"/>
  <c r="E23" i="24"/>
  <c r="H16" i="24"/>
  <c r="L16" i="24"/>
  <c r="I15" i="22"/>
  <c r="I16" i="22"/>
  <c r="L14" i="22"/>
  <c r="H17" i="24"/>
  <c r="L17" i="24"/>
  <c r="I14" i="25"/>
  <c r="J14" i="25" s="1"/>
  <c r="H14" i="25"/>
  <c r="I15" i="25"/>
  <c r="J15" i="25" s="1"/>
  <c r="H15" i="25"/>
  <c r="I16" i="25"/>
  <c r="J16" i="25" s="1"/>
  <c r="H16" i="25"/>
  <c r="I17" i="25"/>
  <c r="J17" i="25" s="1"/>
  <c r="H17" i="25"/>
  <c r="L17" i="23"/>
  <c r="L17" i="25"/>
  <c r="E23" i="22"/>
  <c r="I23" i="22" s="1"/>
  <c r="J23" i="22" s="1"/>
  <c r="E22" i="25"/>
  <c r="H22" i="25" s="1"/>
  <c r="I23" i="10"/>
  <c r="L23" i="10"/>
  <c r="L15" i="25"/>
  <c r="L23" i="24"/>
  <c r="E23" i="23"/>
  <c r="L14" i="23"/>
  <c r="I23" i="24" l="1"/>
  <c r="J23" i="24" s="1"/>
  <c r="H23" i="24"/>
  <c r="L22" i="25"/>
  <c r="I22" i="25"/>
  <c r="J22" i="25" s="1"/>
  <c r="L23" i="22"/>
  <c r="I23" i="23"/>
  <c r="L23" i="23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<sst xmlns="http://schemas.openxmlformats.org/spreadsheetml/2006/main" count="183" uniqueCount="48">
  <si>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</si>
  <si>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</si>
  <si>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</si>
  <si>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</si>
  <si>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</si>
  <si>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</si>
  <si>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</si>
  <si>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</si>
  <si>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</si>
  <si>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</si>
  <si>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</si>
  <si>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</si>
  <si>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</si>
  <si>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</si>
  <si>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</si>
  <si>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</si>
  <si>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</si>
  <si>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</si>
  <si>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</si>
  <si>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</si>
  <si>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</si>
  <si>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</si>
  <si>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</si>
  <si>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</si>
  <si>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</si>
  <si>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</si>
  <si>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</si>
  <si>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</si>
  <si>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</si>
  <si>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</si>
  <si>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</si>
  <si>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MECATRÓNICA</t>
  </si>
  <si>
    <t>JUAN MERLIN CHONTAL</t>
  </si>
  <si>
    <t>ANALISIS DE CIRCUITOS ELÉCTRICOS</t>
  </si>
  <si>
    <t>411-A</t>
  </si>
  <si>
    <t>ELECTRÓNICA ANALOGICA</t>
  </si>
  <si>
    <t>511-A</t>
  </si>
  <si>
    <t>MICROCONTROLADORES</t>
  </si>
  <si>
    <t>711-A</t>
  </si>
  <si>
    <t>711-B</t>
  </si>
  <si>
    <t>IMCT</t>
  </si>
  <si>
    <t>SEP2022-ENE2023</t>
  </si>
  <si>
    <t>II</t>
  </si>
  <si>
    <t>JEFE DE CARRERA</t>
  </si>
  <si>
    <t>ING. JUAN MERLIN CHONTAL</t>
  </si>
  <si>
    <t>ING. VICTOR PALMA CRUZ</t>
  </si>
  <si>
    <t>PROFESOR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</si>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</sst>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CC66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2" borderId="6" xfId="1" applyFont="1" applyFill="1" applyBorder="1" applyAlignment="1">
      <alignment horizontal="center" vertical="center"/>
    </xf>
    <xf numFmtId="9" fontId="4" fillId="2" borderId="6" xfId="1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1" applyNumberFormat="1" applyFont="1" applyFill="1" applyBorder="1" applyAlignment="1">
      <alignment horizontal="center" vertical="center"/>
    </xf>
    <xf numFmtId="9" fontId="4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0" borderId="9" xfId="1" applyNumberFormat="1" applyFont="1" applyBorder="1" applyAlignment="1">
      <alignment horizontal="center" vertical="center" wrapText="1"/>
    </xf>
    <xf numFmtId="9" fontId="4" fillId="2" borderId="7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13" zoomScale="110" zoomScaleNormal="110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3" width="11.42578125" style="1" customWidth="1"/>
    <col min="14" max="16384" width="11.42578125" style="1"/>
  </cols>
  <sheetData>
    <row r="1" spans="1:14" ht="62.25" customHeight="1" x14ac:dyDescent="0.2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6" t="s">
        <v>2</v>
      </c>
      <c r="B6" s="46"/>
      <c r="C6" s="46"/>
      <c r="D6" s="46"/>
      <c r="E6" s="47" t="s">
        <v>31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4</v>
      </c>
      <c r="G8" s="4" t="s">
        <v>6</v>
      </c>
      <c r="H8" s="5">
        <v>3</v>
      </c>
      <c r="I8" s="43" t="s">
        <v>7</v>
      </c>
      <c r="J8" s="43"/>
      <c r="K8" s="43"/>
      <c r="L8" s="37" t="s">
        <v>41</v>
      </c>
      <c r="M8" s="37"/>
      <c r="N8" s="37"/>
    </row>
    <row r="10" spans="1:14" x14ac:dyDescent="0.2">
      <c r="A10" s="4" t="s">
        <v>8</v>
      </c>
      <c r="B10" s="37" t="s">
        <v>32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x14ac:dyDescent="0.2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x14ac:dyDescent="0.2">
      <c r="A14" s="8" t="s">
        <v>33</v>
      </c>
      <c r="B14" s="9" t="s">
        <v>21</v>
      </c>
      <c r="C14" s="9" t="s">
        <v>34</v>
      </c>
      <c r="D14" s="9" t="s">
        <v>40</v>
      </c>
      <c r="E14" s="9">
        <v>9</v>
      </c>
      <c r="F14" s="9">
        <v>8</v>
      </c>
      <c r="G14" s="9"/>
      <c r="H14" s="10"/>
      <c r="I14" s="9">
        <f t="shared" ref="I14:I23" si="0">(E14-SUM(F14:G14))-K14</f>
        <v>1</v>
      </c>
      <c r="J14" s="10"/>
      <c r="K14" s="9">
        <v>0</v>
      </c>
      <c r="L14" s="10">
        <f t="shared" ref="L14:L23" si="1">K14/E14</f>
        <v>0</v>
      </c>
      <c r="M14" s="23">
        <v>67</v>
      </c>
      <c r="N14" s="15">
        <v>0.88880000000000003</v>
      </c>
    </row>
    <row r="15" spans="1:14" s="11" customFormat="1" x14ac:dyDescent="0.2">
      <c r="A15" s="8" t="s">
        <v>35</v>
      </c>
      <c r="B15" s="9" t="s">
        <v>21</v>
      </c>
      <c r="C15" s="9" t="s">
        <v>36</v>
      </c>
      <c r="D15" s="9" t="s">
        <v>40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3">
        <v>84</v>
      </c>
      <c r="N15" s="15">
        <v>0.76</v>
      </c>
    </row>
    <row r="16" spans="1:14" s="11" customFormat="1" x14ac:dyDescent="0.2">
      <c r="A16" s="8" t="s">
        <v>37</v>
      </c>
      <c r="B16" s="9" t="s">
        <v>21</v>
      </c>
      <c r="C16" s="9" t="s">
        <v>38</v>
      </c>
      <c r="D16" s="9" t="s">
        <v>40</v>
      </c>
      <c r="E16" s="9"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23">
        <v>84</v>
      </c>
      <c r="N16" s="15">
        <v>0.58330000000000004</v>
      </c>
    </row>
    <row r="17" spans="1:14" s="11" customFormat="1" x14ac:dyDescent="0.2">
      <c r="A17" s="8" t="s">
        <v>37</v>
      </c>
      <c r="B17" s="9" t="s">
        <v>21</v>
      </c>
      <c r="C17" s="9" t="s">
        <v>39</v>
      </c>
      <c r="D17" s="9" t="s">
        <v>40</v>
      </c>
      <c r="E17" s="9"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23">
        <v>81</v>
      </c>
      <c r="N17" s="15">
        <v>0.92849999999999999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/>
      <c r="C23" s="17"/>
      <c r="D23" s="17"/>
      <c r="E23" s="17">
        <f>SUM(E14:E22)</f>
        <v>72</v>
      </c>
      <c r="F23" s="17">
        <f>SUM(F14:F22)</f>
        <v>69</v>
      </c>
      <c r="G23" s="17">
        <f>SUM(G14:G22)</f>
        <v>0</v>
      </c>
      <c r="H23" s="21"/>
      <c r="I23" s="17">
        <f t="shared" si="0"/>
        <v>3</v>
      </c>
      <c r="J23" s="18"/>
      <c r="K23" s="17">
        <f>SUM(K14:K22)</f>
        <v>0</v>
      </c>
      <c r="L23" s="22">
        <f t="shared" si="1"/>
        <v>0</v>
      </c>
      <c r="M23" s="24">
        <f>AVERAGE(M14:M22)</f>
        <v>79</v>
      </c>
      <c r="N23" s="19">
        <f>AVERAGE(N14:N22)</f>
        <v>0.79015000000000002</v>
      </c>
    </row>
    <row r="25" spans="1:14" ht="120" customHeight="1" x14ac:dyDescent="0.2">
      <c r="A25" s="40" t="s">
        <v>26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7" spans="1:14" x14ac:dyDescent="0.2">
      <c r="A27" s="12"/>
    </row>
    <row r="28" spans="1:14" x14ac:dyDescent="0.2">
      <c r="B28" s="34" t="s">
        <v>46</v>
      </c>
      <c r="C28" s="34"/>
      <c r="D28" s="34"/>
      <c r="G28" s="35" t="s">
        <v>43</v>
      </c>
      <c r="H28" s="35"/>
      <c r="I28" s="35"/>
      <c r="J28" s="35"/>
    </row>
    <row r="29" spans="1:14" ht="62.25" customHeight="1" x14ac:dyDescent="0.2">
      <c r="B29" s="36"/>
      <c r="C29" s="36"/>
      <c r="D29" s="36"/>
      <c r="G29" s="37"/>
      <c r="H29" s="37"/>
      <c r="I29" s="37"/>
      <c r="J29" s="37"/>
    </row>
    <row r="30" spans="1:14" hidden="1" x14ac:dyDescent="0.2">
      <c r="A30" s="30" t="e">
        <v>#REF!</v>
      </c>
      <c r="B30" s="30"/>
      <c r="C30" s="6"/>
      <c r="E30" s="30"/>
      <c r="F30" s="30"/>
      <c r="G30" s="30"/>
      <c r="H30" s="30"/>
    </row>
    <row r="31" spans="1:14" hidden="1" x14ac:dyDescent="0.2"/>
    <row r="32" spans="1:14" ht="45" customHeight="1" x14ac:dyDescent="0.2">
      <c r="B32" s="31" t="s">
        <v>44</v>
      </c>
      <c r="C32" s="31"/>
      <c r="D32" s="31"/>
      <c r="E32" s="13"/>
      <c r="F32" s="13"/>
      <c r="G32" s="31" t="s">
        <v>45</v>
      </c>
      <c r="H32" s="31"/>
      <c r="I32" s="31"/>
      <c r="J32" s="3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9" zoomScale="112" zoomScaleNormal="112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6" t="s">
        <v>2</v>
      </c>
      <c r="B6" s="46"/>
      <c r="C6" s="46"/>
      <c r="D6" s="46"/>
      <c r="E6" s="47" t="str">
        <f>'1'!E6:H6</f>
        <v>MECATRÓNICA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3" t="s">
        <v>7</v>
      </c>
      <c r="J8" s="43"/>
      <c r="K8" s="43"/>
      <c r="L8" s="37" t="str">
        <f>'1'!L8</f>
        <v>SEP2022-ENE2023</v>
      </c>
      <c r="M8" s="37"/>
      <c r="N8" s="37"/>
    </row>
    <row r="10" spans="1:14" x14ac:dyDescent="0.2">
      <c r="A10" s="4" t="s">
        <v>8</v>
      </c>
      <c r="B10" s="37" t="str">
        <f>'1'!B10</f>
        <v>JUAN MERLIN CHONTAL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x14ac:dyDescent="0.2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20.25" customHeight="1" x14ac:dyDescent="0.2">
      <c r="A14" s="26" t="str">
        <f>'1'!A14</f>
        <v>ANALISIS DE CIRCUITOS ELÉCTRICOS</v>
      </c>
      <c r="B14" s="9" t="s">
        <v>42</v>
      </c>
      <c r="C14" s="9" t="str">
        <f>'1'!C14</f>
        <v>411-A</v>
      </c>
      <c r="D14" s="9" t="str">
        <f>'1'!D14</f>
        <v>IMCT</v>
      </c>
      <c r="E14" s="9">
        <f>'1'!E14</f>
        <v>9</v>
      </c>
      <c r="F14" s="9">
        <v>6</v>
      </c>
      <c r="G14" s="9"/>
      <c r="H14" s="10"/>
      <c r="I14" s="9">
        <v>3</v>
      </c>
      <c r="J14" s="10"/>
      <c r="K14" s="9">
        <v>0</v>
      </c>
      <c r="L14" s="10">
        <f t="shared" ref="L14:L23" si="0">K14/E14</f>
        <v>0</v>
      </c>
      <c r="M14" s="9">
        <v>53</v>
      </c>
      <c r="N14" s="28">
        <v>0.67</v>
      </c>
    </row>
    <row r="15" spans="1:14" s="11" customFormat="1" ht="15.75" customHeight="1" x14ac:dyDescent="0.2">
      <c r="A15" s="26" t="str">
        <f>'1'!A15</f>
        <v>ELECTRÓNICA ANALOGICA</v>
      </c>
      <c r="B15" s="9" t="s">
        <v>42</v>
      </c>
      <c r="C15" s="9" t="str">
        <f>'1'!C15</f>
        <v>511-A</v>
      </c>
      <c r="D15" s="9" t="str">
        <f>'1'!D15</f>
        <v>IMCT</v>
      </c>
      <c r="E15" s="9">
        <f>'1'!E15</f>
        <v>25</v>
      </c>
      <c r="F15" s="9">
        <v>24</v>
      </c>
      <c r="G15" s="9"/>
      <c r="H15" s="10"/>
      <c r="I15" s="9">
        <f t="shared" ref="I15:I23" si="1">(E15-SUM(F15:G15))-K15</f>
        <v>1</v>
      </c>
      <c r="J15" s="10"/>
      <c r="K15" s="9">
        <v>0</v>
      </c>
      <c r="L15" s="10">
        <f t="shared" si="0"/>
        <v>0</v>
      </c>
      <c r="M15" s="9">
        <v>80</v>
      </c>
      <c r="N15" s="28">
        <v>0.96</v>
      </c>
    </row>
    <row r="16" spans="1:14" s="11" customFormat="1" ht="15" customHeight="1" x14ac:dyDescent="0.2">
      <c r="A16" s="26" t="str">
        <f>'1'!A16</f>
        <v>MICROCONTROLADORES</v>
      </c>
      <c r="B16" s="9" t="s">
        <v>42</v>
      </c>
      <c r="C16" s="9" t="str">
        <f>'1'!C16</f>
        <v>711-A</v>
      </c>
      <c r="D16" s="9" t="str">
        <f>'1'!D16</f>
        <v>IMCT</v>
      </c>
      <c r="E16" s="9">
        <f>'1'!E16</f>
        <v>24</v>
      </c>
      <c r="F16" s="9">
        <v>23</v>
      </c>
      <c r="G16" s="9"/>
      <c r="H16" s="10"/>
      <c r="I16" s="9">
        <f t="shared" si="1"/>
        <v>1</v>
      </c>
      <c r="J16" s="10"/>
      <c r="K16" s="9">
        <v>0</v>
      </c>
      <c r="L16" s="10">
        <f t="shared" si="0"/>
        <v>0</v>
      </c>
      <c r="M16" s="9">
        <v>79</v>
      </c>
      <c r="N16" s="28">
        <v>0.96</v>
      </c>
    </row>
    <row r="17" spans="1:14" s="11" customFormat="1" ht="15.75" customHeight="1" x14ac:dyDescent="0.2">
      <c r="A17" s="26" t="str">
        <f>'1'!A17</f>
        <v>MICROCONTROLADORES</v>
      </c>
      <c r="B17" s="9" t="s">
        <v>42</v>
      </c>
      <c r="C17" s="9" t="str">
        <f>'1'!C17</f>
        <v>711-B</v>
      </c>
      <c r="D17" s="9" t="str">
        <f>'1'!D17</f>
        <v>IMCT</v>
      </c>
      <c r="E17" s="9">
        <f>'1'!E17</f>
        <v>14</v>
      </c>
      <c r="F17" s="9">
        <v>13</v>
      </c>
      <c r="G17" s="9"/>
      <c r="H17" s="10"/>
      <c r="I17" s="9">
        <f t="shared" si="1"/>
        <v>1</v>
      </c>
      <c r="J17" s="10"/>
      <c r="K17" s="9">
        <v>0</v>
      </c>
      <c r="L17" s="10">
        <f t="shared" si="0"/>
        <v>0</v>
      </c>
      <c r="M17" s="9">
        <v>79</v>
      </c>
      <c r="N17" s="28">
        <v>0.93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72</v>
      </c>
      <c r="F23" s="17">
        <f>SUM(F14:F22)</f>
        <v>66</v>
      </c>
      <c r="G23" s="17">
        <f>SUM(G14:G22)</f>
        <v>0</v>
      </c>
      <c r="H23" s="24">
        <v>0</v>
      </c>
      <c r="I23" s="17">
        <f t="shared" si="1"/>
        <v>6</v>
      </c>
      <c r="J23" s="24">
        <f t="shared" ref="J23" si="2">I23/E23</f>
        <v>8.3333333333333329E-2</v>
      </c>
      <c r="K23" s="17">
        <f>SUM(K14:K22)</f>
        <v>0</v>
      </c>
      <c r="L23" s="22">
        <f t="shared" si="0"/>
        <v>0</v>
      </c>
      <c r="M23" s="27">
        <f>AVERAGE(M14:M22)</f>
        <v>72.75</v>
      </c>
      <c r="N23" s="29">
        <f>AVERAGE(N14:N22)</f>
        <v>0.88</v>
      </c>
    </row>
    <row r="25" spans="1:14" ht="120" customHeight="1" x14ac:dyDescent="0.2">
      <c r="A25" s="40" t="s">
        <v>26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7" spans="1:14" x14ac:dyDescent="0.2">
      <c r="A27" s="12"/>
    </row>
    <row r="28" spans="1:14" x14ac:dyDescent="0.2">
      <c r="B28" s="34" t="str">
        <f>'1'!B28:D28</f>
        <v>PROFESOR</v>
      </c>
      <c r="C28" s="34"/>
      <c r="D28" s="34"/>
      <c r="G28" s="35" t="s">
        <v>43</v>
      </c>
      <c r="H28" s="35"/>
      <c r="I28" s="35"/>
      <c r="J28" s="35"/>
    </row>
    <row r="29" spans="1:14" ht="62.25" customHeight="1" x14ac:dyDescent="0.2">
      <c r="B29" s="36"/>
      <c r="C29" s="36"/>
      <c r="D29" s="36"/>
      <c r="G29" s="37"/>
      <c r="H29" s="37"/>
      <c r="I29" s="37"/>
      <c r="J29" s="37"/>
    </row>
    <row r="30" spans="1:14" hidden="1" x14ac:dyDescent="0.2">
      <c r="A30" s="30" t="e">
        <v>#REF!</v>
      </c>
      <c r="B30" s="30"/>
      <c r="C30" s="6"/>
      <c r="E30" s="30"/>
      <c r="F30" s="30"/>
      <c r="G30" s="30"/>
      <c r="H30" s="30"/>
    </row>
    <row r="31" spans="1:14" hidden="1" x14ac:dyDescent="0.2"/>
    <row r="32" spans="1:14" ht="45" customHeight="1" x14ac:dyDescent="0.2">
      <c r="B32" s="31" t="str">
        <f>B10</f>
        <v>JUAN MERLIN CHONTAL</v>
      </c>
      <c r="C32" s="31"/>
      <c r="D32" s="31"/>
      <c r="E32" s="13"/>
      <c r="F32" s="13"/>
      <c r="G32" s="31" t="str">
        <f>'1'!G32:J32</f>
        <v>ING. VICTOR PALMA CRUZ</v>
      </c>
      <c r="H32" s="31"/>
      <c r="I32" s="31"/>
      <c r="J32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topLeftCell="A10" zoomScale="85" zoomScaleNormal="85" zoomScaleSheetLayoutView="100" workbookViewId="0">
      <selection activeCell="O25" sqref="O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6" t="s">
        <v>2</v>
      </c>
      <c r="B6" s="46"/>
      <c r="C6" s="46"/>
      <c r="D6" s="46"/>
      <c r="E6" s="47" t="str">
        <f>'1'!E6:H6</f>
        <v>MECATRÓNICA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3" t="s">
        <v>7</v>
      </c>
      <c r="J8" s="43"/>
      <c r="K8" s="43"/>
      <c r="L8" s="37" t="str">
        <f>'1'!L8</f>
        <v>SEP2022-ENE2023</v>
      </c>
      <c r="M8" s="37"/>
      <c r="N8" s="37"/>
    </row>
    <row r="10" spans="1:14" x14ac:dyDescent="0.2">
      <c r="A10" s="4" t="s">
        <v>8</v>
      </c>
      <c r="B10" s="37" t="str">
        <f>'1'!B10</f>
        <v>JUAN MERLIN CHONTAL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x14ac:dyDescent="0.2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25.5" x14ac:dyDescent="0.2">
      <c r="A14" s="9" t="str">
        <f>'1'!A14</f>
        <v>ANALISIS DE CIRCUITOS ELÉCTRICOS</v>
      </c>
      <c r="B14" s="9" t="s">
        <v>47</v>
      </c>
      <c r="C14" s="9" t="str">
        <f>'1'!C14</f>
        <v>411-A</v>
      </c>
      <c r="D14" s="9" t="str">
        <f>'1'!D14</f>
        <v>IMCT</v>
      </c>
      <c r="E14" s="9">
        <f>'1'!E14</f>
        <v>9</v>
      </c>
      <c r="F14" s="9">
        <v>6</v>
      </c>
      <c r="G14" s="9"/>
      <c r="H14" s="10"/>
      <c r="I14" s="9">
        <f t="shared" ref="I14:I23" si="0">(E14-SUM(F14:G14))-K14</f>
        <v>3</v>
      </c>
      <c r="J14" s="10"/>
      <c r="K14" s="9">
        <v>0</v>
      </c>
      <c r="L14" s="10">
        <f t="shared" ref="L14:L23" si="1">K14/E14</f>
        <v>0</v>
      </c>
      <c r="M14" s="9">
        <v>49</v>
      </c>
      <c r="N14" s="15">
        <v>0.67</v>
      </c>
    </row>
    <row r="15" spans="1:14" s="11" customFormat="1" ht="25.5" x14ac:dyDescent="0.2">
      <c r="A15" s="9" t="str">
        <f>'1'!A15</f>
        <v>ELECTRÓNICA ANALOGICA</v>
      </c>
      <c r="B15" s="9" t="s">
        <v>47</v>
      </c>
      <c r="C15" s="9" t="str">
        <f>'1'!C15</f>
        <v>511-A</v>
      </c>
      <c r="D15" s="9" t="str">
        <f>'1'!D15</f>
        <v>IMCT</v>
      </c>
      <c r="E15" s="9">
        <f>'1'!E15</f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81</v>
      </c>
      <c r="N15" s="15">
        <v>0.28000000000000003</v>
      </c>
    </row>
    <row r="16" spans="1:14" s="11" customFormat="1" ht="25.5" x14ac:dyDescent="0.2">
      <c r="A16" s="9" t="str">
        <f>'1'!A16</f>
        <v>MICROCONTROLADORES</v>
      </c>
      <c r="B16" s="9" t="s">
        <v>47</v>
      </c>
      <c r="C16" s="9" t="str">
        <f>'1'!C16</f>
        <v>711-A</v>
      </c>
      <c r="D16" s="9" t="str">
        <f>'1'!D16</f>
        <v>IMCT</v>
      </c>
      <c r="E16" s="9">
        <f>'1'!E16</f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74</v>
      </c>
      <c r="N16" s="15">
        <v>0.75</v>
      </c>
    </row>
    <row r="17" spans="1:14" s="11" customFormat="1" ht="25.5" x14ac:dyDescent="0.2">
      <c r="A17" s="9" t="str">
        <f>'1'!A17</f>
        <v>MICROCONTROLADORES</v>
      </c>
      <c r="B17" s="9" t="s">
        <v>47</v>
      </c>
      <c r="C17" s="9" t="str">
        <f>'1'!C17</f>
        <v>711-B</v>
      </c>
      <c r="D17" s="9" t="str">
        <f>'1'!D17</f>
        <v>IMCT</v>
      </c>
      <c r="E17" s="9">
        <f>'1'!E17</f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73</v>
      </c>
      <c r="N17" s="15">
        <v>0.79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72</v>
      </c>
      <c r="F23" s="17">
        <f>SUM(F14:F22)</f>
        <v>67</v>
      </c>
      <c r="G23" s="17">
        <f>SUM(G14:G22)</f>
        <v>0</v>
      </c>
      <c r="H23" s="24">
        <v>0</v>
      </c>
      <c r="I23" s="17">
        <f t="shared" si="0"/>
        <v>5</v>
      </c>
      <c r="J23" s="18"/>
      <c r="K23" s="17">
        <f>SUM(K14:K22)</f>
        <v>0</v>
      </c>
      <c r="L23" s="22">
        <f t="shared" si="1"/>
        <v>0</v>
      </c>
      <c r="M23" s="17">
        <f>AVERAGE(M14:M22)</f>
        <v>69.25</v>
      </c>
      <c r="N23" s="19">
        <f>AVERAGE(N14:N22)</f>
        <v>0.62250000000000005</v>
      </c>
    </row>
    <row r="25" spans="1:14" ht="120" customHeight="1" x14ac:dyDescent="0.2">
      <c r="A25" s="40" t="s">
        <v>26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7" spans="1:14" x14ac:dyDescent="0.2">
      <c r="A27" s="12"/>
    </row>
    <row r="28" spans="1:14" x14ac:dyDescent="0.2">
      <c r="B28" s="34" t="s">
        <v>27</v>
      </c>
      <c r="C28" s="34"/>
      <c r="D28" s="34"/>
      <c r="G28" s="35" t="s">
        <v>28</v>
      </c>
      <c r="H28" s="35"/>
      <c r="I28" s="35"/>
      <c r="J28" s="35"/>
    </row>
    <row r="29" spans="1:14" ht="62.25" customHeight="1" x14ac:dyDescent="0.2">
      <c r="B29" s="36"/>
      <c r="C29" s="36"/>
      <c r="D29" s="36"/>
      <c r="G29" s="37"/>
      <c r="H29" s="37"/>
      <c r="I29" s="37"/>
      <c r="J29" s="37"/>
    </row>
    <row r="30" spans="1:14" hidden="1" x14ac:dyDescent="0.2">
      <c r="A30" s="30" t="e">
        <v>#REF!</v>
      </c>
      <c r="B30" s="30"/>
      <c r="C30" s="6"/>
      <c r="E30" s="30"/>
      <c r="F30" s="30"/>
      <c r="G30" s="30"/>
      <c r="H30" s="30"/>
    </row>
    <row r="31" spans="1:14" hidden="1" x14ac:dyDescent="0.2"/>
    <row r="32" spans="1:14" ht="45" customHeight="1" x14ac:dyDescent="0.2">
      <c r="B32" s="31" t="str">
        <f>B10</f>
        <v>JUAN MERLIN CHONTAL</v>
      </c>
      <c r="C32" s="31"/>
      <c r="D32" s="31"/>
      <c r="E32" s="13"/>
      <c r="F32" s="13"/>
      <c r="G32" s="31"/>
      <c r="H32" s="31"/>
      <c r="I32" s="31"/>
      <c r="J32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16" zoomScale="85" zoomScaleNormal="85" zoomScaleSheetLayoutView="100" workbookViewId="0">
      <selection activeCell="A23" sqref="A23:N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6" t="s">
        <v>2</v>
      </c>
      <c r="B6" s="46"/>
      <c r="C6" s="46"/>
      <c r="D6" s="46"/>
      <c r="E6" s="47" t="str">
        <f>'1'!E6:H6</f>
        <v>MECATRÓNICA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3" t="s">
        <v>7</v>
      </c>
      <c r="J8" s="43"/>
      <c r="K8" s="43"/>
      <c r="L8" s="37" t="str">
        <f>'1'!L8</f>
        <v>SEP2022-ENE2023</v>
      </c>
      <c r="M8" s="37"/>
      <c r="N8" s="37"/>
    </row>
    <row r="10" spans="1:14" x14ac:dyDescent="0.2">
      <c r="A10" s="4" t="s">
        <v>8</v>
      </c>
      <c r="B10" s="37" t="str">
        <f>'1'!B10</f>
        <v>JUAN MERLIN CHONTAL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x14ac:dyDescent="0.2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25.5" x14ac:dyDescent="0.2">
      <c r="A14" s="9" t="str">
        <f>'1'!A14</f>
        <v>ANALISIS DE CIRCUITOS ELÉCTRICOS</v>
      </c>
      <c r="B14" s="9"/>
      <c r="C14" s="9" t="str">
        <f>'1'!C14</f>
        <v>411-A</v>
      </c>
      <c r="D14" s="9" t="str">
        <f>'1'!D14</f>
        <v>IMCT</v>
      </c>
      <c r="E14" s="9">
        <f>'1'!E14</f>
        <v>9</v>
      </c>
      <c r="F14" s="9"/>
      <c r="G14" s="9"/>
      <c r="H14" s="10">
        <f t="shared" ref="H14:H17" si="0">F14/E14</f>
        <v>0</v>
      </c>
      <c r="I14" s="9">
        <f t="shared" ref="I14:I23" si="1">(E14-SUM(F14:G14))-K14</f>
        <v>9</v>
      </c>
      <c r="J14" s="10">
        <f t="shared" ref="J14:J23" si="2">I14/E14</f>
        <v>1</v>
      </c>
      <c r="K14" s="9"/>
      <c r="L14" s="10">
        <f t="shared" ref="L14:L23" si="3">K14/E14</f>
        <v>0</v>
      </c>
      <c r="M14" s="9"/>
      <c r="N14" s="15"/>
    </row>
    <row r="15" spans="1:14" s="11" customFormat="1" ht="25.5" x14ac:dyDescent="0.2">
      <c r="A15" s="9" t="str">
        <f>'1'!A15</f>
        <v>ELECTRÓNICA ANALOGICA</v>
      </c>
      <c r="B15" s="9"/>
      <c r="C15" s="9" t="str">
        <f>'1'!C15</f>
        <v>511-A</v>
      </c>
      <c r="D15" s="9" t="str">
        <f>'1'!D15</f>
        <v>IMCT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MICROCONTROLADORES</v>
      </c>
      <c r="B16" s="9"/>
      <c r="C16" s="9" t="str">
        <f>'1'!C16</f>
        <v>711-A</v>
      </c>
      <c r="D16" s="9" t="str">
        <f>'1'!D16</f>
        <v>IMCT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MICROCONTROLADORES</v>
      </c>
      <c r="B17" s="9"/>
      <c r="C17" s="9" t="str">
        <f>'1'!C17</f>
        <v>711-B</v>
      </c>
      <c r="D17" s="9" t="str">
        <f>'1'!D17</f>
        <v>IMCT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72</v>
      </c>
      <c r="F23" s="17">
        <f>SUM(F14:F22)</f>
        <v>0</v>
      </c>
      <c r="G23" s="17">
        <f>SUM(G14:G22)</f>
        <v>0</v>
      </c>
      <c r="H23" s="18">
        <f>SUM(F23:G23)/E23</f>
        <v>0</v>
      </c>
      <c r="I23" s="17">
        <f t="shared" si="1"/>
        <v>72</v>
      </c>
      <c r="J23" s="18">
        <f t="shared" si="2"/>
        <v>1</v>
      </c>
      <c r="K23" s="17">
        <f>SUM(K14:K22)</f>
        <v>0</v>
      </c>
      <c r="L23" s="18">
        <f t="shared" si="3"/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40" t="s">
        <v>26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7" spans="1:14" x14ac:dyDescent="0.2">
      <c r="A27" s="12"/>
    </row>
    <row r="28" spans="1:14" x14ac:dyDescent="0.2">
      <c r="B28" s="34" t="s">
        <v>27</v>
      </c>
      <c r="C28" s="34"/>
      <c r="D28" s="34"/>
      <c r="G28" s="35" t="s">
        <v>28</v>
      </c>
      <c r="H28" s="35"/>
      <c r="I28" s="35"/>
      <c r="J28" s="35"/>
    </row>
    <row r="29" spans="1:14" ht="62.25" customHeight="1" x14ac:dyDescent="0.2">
      <c r="B29" s="36"/>
      <c r="C29" s="36"/>
      <c r="D29" s="36"/>
      <c r="G29" s="37"/>
      <c r="H29" s="37"/>
      <c r="I29" s="37"/>
      <c r="J29" s="37"/>
    </row>
    <row r="30" spans="1:14" hidden="1" x14ac:dyDescent="0.2">
      <c r="A30" s="30" t="e">
        <v>#REF!</v>
      </c>
      <c r="B30" s="30"/>
      <c r="C30" s="6"/>
      <c r="E30" s="30"/>
      <c r="F30" s="30"/>
      <c r="G30" s="30"/>
      <c r="H30" s="30"/>
    </row>
    <row r="31" spans="1:14" hidden="1" x14ac:dyDescent="0.2"/>
    <row r="32" spans="1:14" ht="45" customHeight="1" x14ac:dyDescent="0.2">
      <c r="B32" s="31" t="str">
        <f>B10</f>
        <v>JUAN MERLIN CHONTAL</v>
      </c>
      <c r="C32" s="31"/>
      <c r="D32" s="31"/>
      <c r="E32" s="13"/>
      <c r="F32" s="13"/>
      <c r="G32" s="31"/>
      <c r="H32" s="31"/>
      <c r="I32" s="31"/>
      <c r="J32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B17" zoomScaleNormal="100" zoomScaleSheetLayoutView="100" workbookViewId="0">
      <selection activeCell="O24" sqref="O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6" t="s">
        <v>2</v>
      </c>
      <c r="B6" s="46"/>
      <c r="C6" s="46"/>
      <c r="D6" s="46"/>
      <c r="E6" s="47" t="s">
        <v>31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v>4</v>
      </c>
      <c r="F8"/>
      <c r="G8" s="4" t="s">
        <v>6</v>
      </c>
      <c r="H8" s="20">
        <v>3</v>
      </c>
      <c r="I8" s="43" t="s">
        <v>7</v>
      </c>
      <c r="J8" s="43"/>
      <c r="K8" s="43"/>
      <c r="L8" s="37" t="str">
        <f>'1'!L8</f>
        <v>SEP2022-ENE2023</v>
      </c>
      <c r="M8" s="37"/>
      <c r="N8" s="37"/>
    </row>
    <row r="10" spans="1:14" x14ac:dyDescent="0.2">
      <c r="A10" s="4" t="s">
        <v>8</v>
      </c>
      <c r="B10" s="37" t="str">
        <f>'1'!B10</f>
        <v>JUAN MERLIN CHONTAL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x14ac:dyDescent="0.2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25.5" x14ac:dyDescent="0.2">
      <c r="A14" s="9" t="str">
        <f>'1'!A14</f>
        <v>ANALISIS DE CIRCUITOS ELÉCTRICOS</v>
      </c>
      <c r="B14" s="9"/>
      <c r="C14" s="9" t="str">
        <f>'1'!C14</f>
        <v>411-A</v>
      </c>
      <c r="D14" s="9" t="str">
        <f>'1'!D14</f>
        <v>IMCT</v>
      </c>
      <c r="E14" s="9">
        <f>'1'!E14</f>
        <v>9</v>
      </c>
      <c r="F14" s="9"/>
      <c r="G14" s="9"/>
      <c r="H14" s="10">
        <f>(F14+G14)/E14</f>
        <v>0</v>
      </c>
      <c r="I14" s="9">
        <f t="shared" ref="I14:I22" si="0">(E14-SUM(F14:G14))-K14</f>
        <v>9</v>
      </c>
      <c r="J14" s="10">
        <f t="shared" ref="J14:J22" si="1">I14/E14</f>
        <v>1</v>
      </c>
      <c r="K14" s="9"/>
      <c r="L14" s="10">
        <f t="shared" ref="L14:L22" si="2">K14/E14</f>
        <v>0</v>
      </c>
      <c r="M14" s="9"/>
      <c r="N14" s="15"/>
    </row>
    <row r="15" spans="1:14" s="11" customFormat="1" ht="25.5" x14ac:dyDescent="0.2">
      <c r="A15" s="9" t="str">
        <f>'1'!A15</f>
        <v>ELECTRÓNICA ANALOGICA</v>
      </c>
      <c r="B15" s="9"/>
      <c r="C15" s="9" t="str">
        <f>'1'!C15</f>
        <v>511-A</v>
      </c>
      <c r="D15" s="9" t="str">
        <f>'1'!D15</f>
        <v>IMCT</v>
      </c>
      <c r="E15" s="9">
        <f>'1'!E15</f>
        <v>25</v>
      </c>
      <c r="F15" s="9"/>
      <c r="G15" s="9"/>
      <c r="H15" s="10">
        <f t="shared" ref="H15:H22" si="3">(F15+G15)/E15</f>
        <v>0</v>
      </c>
      <c r="I15" s="9">
        <f t="shared" si="0"/>
        <v>25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MICROCONTROLADORES</v>
      </c>
      <c r="B16" s="9"/>
      <c r="C16" s="9" t="str">
        <f>'1'!C16</f>
        <v>711-A</v>
      </c>
      <c r="D16" s="9" t="str">
        <f>'1'!D16</f>
        <v>IMCT</v>
      </c>
      <c r="E16" s="9">
        <f>'1'!E16</f>
        <v>24</v>
      </c>
      <c r="F16" s="9"/>
      <c r="G16" s="9"/>
      <c r="H16" s="10">
        <f t="shared" si="3"/>
        <v>0</v>
      </c>
      <c r="I16" s="9">
        <f t="shared" si="0"/>
        <v>24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MICROCONTROLADORES</v>
      </c>
      <c r="B17" s="9"/>
      <c r="C17" s="9" t="str">
        <f>'1'!C17</f>
        <v>711-B</v>
      </c>
      <c r="D17" s="9" t="str">
        <f>'1'!D17</f>
        <v>IMCT</v>
      </c>
      <c r="E17" s="9">
        <f>'1'!E17</f>
        <v>14</v>
      </c>
      <c r="F17" s="9"/>
      <c r="G17" s="9"/>
      <c r="H17" s="10">
        <f t="shared" si="3"/>
        <v>0</v>
      </c>
      <c r="I17" s="9">
        <f t="shared" si="0"/>
        <v>14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 t="e">
        <f>'1'!#REF!</f>
        <v>#REF!</v>
      </c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 t="e">
        <f>'1'!#REF!</f>
        <v>#REF!</v>
      </c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72</v>
      </c>
      <c r="F22" s="17">
        <f>SUM(F14:F21)</f>
        <v>0</v>
      </c>
      <c r="G22" s="17">
        <f>SUM(G14:G21)</f>
        <v>0</v>
      </c>
      <c r="H22" s="25">
        <f t="shared" si="3"/>
        <v>0</v>
      </c>
      <c r="I22" s="17">
        <f t="shared" si="0"/>
        <v>72</v>
      </c>
      <c r="J22" s="18">
        <f t="shared" si="1"/>
        <v>1</v>
      </c>
      <c r="K22" s="17">
        <f>SUM(K14:K21)</f>
        <v>0</v>
      </c>
      <c r="L22" s="18">
        <f t="shared" si="2"/>
        <v>0</v>
      </c>
      <c r="M22" s="17" t="e">
        <f>AVERAGE(M14:M21)</f>
        <v>#DIV/0!</v>
      </c>
      <c r="N22" s="19" t="e">
        <f>AVERAGE(N14:N21)</f>
        <v>#DIV/0!</v>
      </c>
    </row>
    <row r="24" spans="1:14" ht="120" customHeight="1" x14ac:dyDescent="0.2">
      <c r="A24" s="40" t="s">
        <v>26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6" spans="1:14" x14ac:dyDescent="0.2">
      <c r="A26" s="12"/>
    </row>
    <row r="27" spans="1:14" x14ac:dyDescent="0.2">
      <c r="B27" s="34" t="s">
        <v>27</v>
      </c>
      <c r="C27" s="34"/>
      <c r="D27" s="34"/>
      <c r="G27" s="35" t="s">
        <v>28</v>
      </c>
      <c r="H27" s="35"/>
      <c r="I27" s="35"/>
      <c r="J27" s="35"/>
    </row>
    <row r="28" spans="1:14" ht="62.25" customHeight="1" x14ac:dyDescent="0.2">
      <c r="B28" s="36"/>
      <c r="C28" s="36"/>
      <c r="D28" s="36"/>
      <c r="G28" s="37"/>
      <c r="H28" s="37"/>
      <c r="I28" s="37"/>
      <c r="J28" s="37"/>
    </row>
    <row r="29" spans="1:14" hidden="1" x14ac:dyDescent="0.2">
      <c r="A29" s="30" t="e">
        <v>#REF!</v>
      </c>
      <c r="B29" s="30"/>
      <c r="C29" s="6"/>
      <c r="E29" s="30"/>
      <c r="F29" s="30"/>
      <c r="G29" s="30"/>
      <c r="H29" s="30"/>
    </row>
    <row r="30" spans="1:14" hidden="1" x14ac:dyDescent="0.2"/>
    <row r="31" spans="1:14" ht="45" customHeight="1" x14ac:dyDescent="0.2">
      <c r="B31" s="31" t="str">
        <f>B10</f>
        <v>JUAN MERLIN CHONTAL</v>
      </c>
      <c r="C31" s="31"/>
      <c r="D31" s="31"/>
      <c r="E31" s="13"/>
      <c r="F31" s="13"/>
      <c r="G31" s="31"/>
      <c r="H31" s="31"/>
      <c r="I31" s="31"/>
      <c r="J31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dcterms:created xsi:type="dcterms:W3CDTF">2021-11-22T14:45:25Z</dcterms:created>
  <dcterms:modified xsi:type="dcterms:W3CDTF">2022-12-02T01:13:43Z</dcterms:modified>
  <cp:category/>
  <cp:contentStatus/>
</cp:coreProperties>
</file>