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C14" i="22"/>
  <c r="D14" i="22"/>
  <c r="E14" i="22"/>
  <c r="B10" i="22"/>
  <c r="B32" i="22" s="1"/>
  <c r="L8" i="22"/>
  <c r="H8" i="22"/>
  <c r="E8" i="22"/>
  <c r="N23" i="22"/>
  <c r="M23" i="22"/>
  <c r="K23" i="22"/>
  <c r="G23" i="22"/>
  <c r="F23" i="22"/>
  <c r="L17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L15" i="23"/>
  <c r="L16" i="23" l="1"/>
  <c r="E23" i="24"/>
  <c r="L16" i="24"/>
  <c r="I15" i="22"/>
  <c r="I16" i="22"/>
  <c r="L14" i="22"/>
  <c r="L17" i="24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L17" i="23"/>
  <c r="L17" i="25"/>
  <c r="E23" i="22"/>
  <c r="I23" i="22" s="1"/>
  <c r="J23" i="22" s="1"/>
  <c r="E22" i="25"/>
  <c r="H22" i="25" s="1"/>
  <c r="I23" i="10"/>
  <c r="L23" i="10"/>
  <c r="L15" i="25"/>
  <c r="L23" i="24"/>
  <c r="E23" i="23"/>
  <c r="L14" i="23"/>
  <c r="I23" i="24" l="1"/>
  <c r="L22" i="25"/>
  <c r="I22" i="25"/>
  <c r="J22" i="25" s="1"/>
  <c r="L23" i="22"/>
  <c r="I23" i="23"/>
  <c r="L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<sst xmlns="http://schemas.openxmlformats.org/spreadsheetml/2006/main" count="189" uniqueCount="49">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</sst>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9" fontId="4" fillId="2" borderId="7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110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41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">
        <v>46</v>
      </c>
      <c r="C28" s="35"/>
      <c r="D28" s="35"/>
      <c r="G28" s="36" t="s">
        <v>43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">
        <v>44</v>
      </c>
      <c r="C32" s="32"/>
      <c r="D32" s="32"/>
      <c r="E32" s="13"/>
      <c r="F32" s="13"/>
      <c r="G32" s="32" t="s">
        <v>45</v>
      </c>
      <c r="H32" s="32"/>
      <c r="I32" s="32"/>
      <c r="J32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9" zoomScale="112" zoomScaleNormal="112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tr">
        <f>'1'!E6:H6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0.25" customHeight="1" x14ac:dyDescent="0.2">
      <c r="A14" s="26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v>3</v>
      </c>
      <c r="J14" s="10"/>
      <c r="K14" s="9">
        <v>0</v>
      </c>
      <c r="L14" s="10">
        <f t="shared" ref="L14:L23" si="0">K14/E14</f>
        <v>0</v>
      </c>
      <c r="M14" s="9">
        <v>53</v>
      </c>
      <c r="N14" s="28">
        <v>0.67</v>
      </c>
    </row>
    <row r="15" spans="1:14" s="11" customFormat="1" ht="15.75" customHeight="1" x14ac:dyDescent="0.2">
      <c r="A15" s="26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24</v>
      </c>
      <c r="G15" s="9"/>
      <c r="H15" s="10"/>
      <c r="I15" s="9">
        <f t="shared" ref="I15:I23" si="1">(E15-SUM(F15:G15))-K15</f>
        <v>1</v>
      </c>
      <c r="J15" s="10"/>
      <c r="K15" s="9">
        <v>0</v>
      </c>
      <c r="L15" s="10">
        <f t="shared" si="0"/>
        <v>0</v>
      </c>
      <c r="M15" s="9">
        <v>80</v>
      </c>
      <c r="N15" s="28">
        <v>0.96</v>
      </c>
    </row>
    <row r="16" spans="1:14" s="11" customFormat="1" ht="15" customHeight="1" x14ac:dyDescent="0.2">
      <c r="A16" s="26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79</v>
      </c>
      <c r="N16" s="28">
        <v>0.96</v>
      </c>
    </row>
    <row r="17" spans="1:14" s="11" customFormat="1" ht="15.75" customHeight="1" x14ac:dyDescent="0.2">
      <c r="A17" s="26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79</v>
      </c>
      <c r="N17" s="28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24">
        <v>0</v>
      </c>
      <c r="I23" s="17">
        <f t="shared" si="1"/>
        <v>6</v>
      </c>
      <c r="J23" s="24">
        <f t="shared" ref="J23" si="2">I23/E23</f>
        <v>8.3333333333333329E-2</v>
      </c>
      <c r="K23" s="17">
        <f>SUM(K14:K22)</f>
        <v>0</v>
      </c>
      <c r="L23" s="22">
        <f t="shared" si="0"/>
        <v>0</v>
      </c>
      <c r="M23" s="27">
        <f>AVERAGE(M14:M22)</f>
        <v>72.75</v>
      </c>
      <c r="N23" s="29">
        <f>AVERAGE(N14:N22)</f>
        <v>0.88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tr">
        <f>'1'!B28:D28</f>
        <v>PROFESOR</v>
      </c>
      <c r="C28" s="35"/>
      <c r="D28" s="35"/>
      <c r="G28" s="36" t="s">
        <v>43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tr">
        <f>B10</f>
        <v>JUAN MERLIN CHONTAL</v>
      </c>
      <c r="C32" s="32"/>
      <c r="D32" s="32"/>
      <c r="E32" s="13"/>
      <c r="F32" s="13"/>
      <c r="G32" s="32" t="str">
        <f>'1'!G32:J32</f>
        <v>ING. VICTOR PALMA CRUZ</v>
      </c>
      <c r="H32" s="32"/>
      <c r="I32" s="32"/>
      <c r="J32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tr">
        <f>'1'!E6:H6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ANALISIS DE CIRCUITOS ELÉCTRICOS</v>
      </c>
      <c r="B14" s="9" t="s">
        <v>47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66</v>
      </c>
      <c r="N14" s="15">
        <v>0.89</v>
      </c>
    </row>
    <row r="15" spans="1:14" s="11" customFormat="1" ht="25.5" x14ac:dyDescent="0.2">
      <c r="A15" s="9" t="str">
        <f>'1'!A15</f>
        <v>ELECTRÓNICA ANALOGICA</v>
      </c>
      <c r="B15" s="9" t="s">
        <v>47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47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74</v>
      </c>
      <c r="N16" s="15">
        <v>0.75</v>
      </c>
    </row>
    <row r="17" spans="1:14" s="11" customFormat="1" ht="25.5" x14ac:dyDescent="0.2">
      <c r="A17" s="9" t="str">
        <f>'1'!A17</f>
        <v>MICROCONTROLADORES</v>
      </c>
      <c r="B17" s="9" t="s">
        <v>47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67</v>
      </c>
      <c r="G23" s="17">
        <f>SUM(G14:G22)</f>
        <v>0</v>
      </c>
      <c r="H23" s="24">
        <v>0</v>
      </c>
      <c r="I23" s="17">
        <f t="shared" si="0"/>
        <v>5</v>
      </c>
      <c r="J23" s="18"/>
      <c r="K23" s="17">
        <f>SUM(K14:K22)</f>
        <v>0</v>
      </c>
      <c r="L23" s="22">
        <f t="shared" si="1"/>
        <v>0</v>
      </c>
      <c r="M23" s="17">
        <f>AVERAGE(M14:M22)</f>
        <v>72.25</v>
      </c>
      <c r="N23" s="19">
        <f>AVERAGE(N14:N22)</f>
        <v>0.67749999999999999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">
        <v>27</v>
      </c>
      <c r="C28" s="35"/>
      <c r="D28" s="35"/>
      <c r="G28" s="36" t="s">
        <v>28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tr">
        <f>B10</f>
        <v>JUAN MERLIN CHONTAL</v>
      </c>
      <c r="C32" s="32"/>
      <c r="D32" s="32"/>
      <c r="E32" s="13"/>
      <c r="F32" s="13"/>
      <c r="G32" s="32"/>
      <c r="H32" s="32"/>
      <c r="I32" s="32"/>
      <c r="J32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85" zoomScaleNormal="85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tr">
        <f>'1'!E6:H6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ANALISIS DE CIRCUITOS ELÉCTRICOS</v>
      </c>
      <c r="B14" s="9" t="s">
        <v>48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30">
        <v>65.55</v>
      </c>
      <c r="N14" s="15">
        <v>0.88</v>
      </c>
    </row>
    <row r="15" spans="1:14" s="11" customFormat="1" ht="25.5" x14ac:dyDescent="0.2">
      <c r="A15" s="9" t="str">
        <f>'1'!A15</f>
        <v>ELECTRÓNICA ANALOGICA</v>
      </c>
      <c r="B15" s="9" t="s">
        <v>48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30">
        <v>75.48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48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30">
        <v>79.16</v>
      </c>
      <c r="N16" s="15">
        <v>0.79</v>
      </c>
    </row>
    <row r="17" spans="1:14" s="11" customFormat="1" ht="25.5" x14ac:dyDescent="0.2">
      <c r="A17" s="9" t="str">
        <f>'1'!A17</f>
        <v>MICROCONTROLADORES</v>
      </c>
      <c r="B17" s="9" t="s">
        <v>48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30">
        <v>74.92</v>
      </c>
      <c r="N17" s="15">
        <v>0.86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69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73.777500000000003</v>
      </c>
      <c r="N23" s="19">
        <f>AVERAGE(N14:N22)</f>
        <v>0.70250000000000001</v>
      </c>
    </row>
    <row r="25" spans="1:14" ht="120" customHeight="1" x14ac:dyDescent="0.2">
      <c r="A25" s="41" t="s">
        <v>26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7" spans="1:14" x14ac:dyDescent="0.2">
      <c r="A27" s="12"/>
    </row>
    <row r="28" spans="1:14" x14ac:dyDescent="0.2">
      <c r="B28" s="35" t="s">
        <v>27</v>
      </c>
      <c r="C28" s="35"/>
      <c r="D28" s="35"/>
      <c r="G28" s="36" t="s">
        <v>28</v>
      </c>
      <c r="H28" s="36"/>
      <c r="I28" s="36"/>
      <c r="J28" s="36"/>
    </row>
    <row r="29" spans="1:14" ht="62.25" customHeight="1" x14ac:dyDescent="0.2">
      <c r="B29" s="37"/>
      <c r="C29" s="37"/>
      <c r="D29" s="37"/>
      <c r="G29" s="38"/>
      <c r="H29" s="38"/>
      <c r="I29" s="38"/>
      <c r="J29" s="38"/>
    </row>
    <row r="30" spans="1:14" hidden="1" x14ac:dyDescent="0.2">
      <c r="A30" s="31" t="e">
        <v>#REF!</v>
      </c>
      <c r="B30" s="31"/>
      <c r="C30" s="6"/>
      <c r="E30" s="31"/>
      <c r="F30" s="31"/>
      <c r="G30" s="31"/>
      <c r="H30" s="31"/>
    </row>
    <row r="31" spans="1:14" hidden="1" x14ac:dyDescent="0.2"/>
    <row r="32" spans="1:14" ht="45" customHeight="1" x14ac:dyDescent="0.2">
      <c r="B32" s="32" t="str">
        <f>B10</f>
        <v>JUAN MERLIN CHONTAL</v>
      </c>
      <c r="C32" s="32"/>
      <c r="D32" s="32"/>
      <c r="E32" s="13"/>
      <c r="F32" s="13"/>
      <c r="G32" s="32" t="s">
        <v>45</v>
      </c>
      <c r="H32" s="32"/>
      <c r="I32" s="32"/>
      <c r="J32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31"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tr">
        <f>'1'!L8</f>
        <v>SEP2022-ENE2023</v>
      </c>
      <c r="M8" s="38"/>
      <c r="N8" s="38"/>
    </row>
    <row r="10" spans="1:14" x14ac:dyDescent="0.2">
      <c r="A10" s="4" t="s">
        <v>8</v>
      </c>
      <c r="B10" s="38" t="str">
        <f>'1'!B10</f>
        <v>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>
        <v>2</v>
      </c>
      <c r="H14" s="10">
        <f>(F14+G14)/E14</f>
        <v>0.88888888888888884</v>
      </c>
      <c r="I14" s="9">
        <f t="shared" ref="I14:I22" si="0">(E14-SUM(F14:G14))-K14</f>
        <v>1</v>
      </c>
      <c r="J14" s="10">
        <f t="shared" ref="J14:J22" si="1">I14/E14</f>
        <v>0.1111111111111111</v>
      </c>
      <c r="K14" s="9">
        <v>0</v>
      </c>
      <c r="L14" s="10">
        <f t="shared" ref="L14:L22" si="2">K14/E14</f>
        <v>0</v>
      </c>
      <c r="M14" s="9">
        <v>66.88</v>
      </c>
      <c r="N14" s="15">
        <v>0.88</v>
      </c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23</v>
      </c>
      <c r="G15" s="9">
        <v>2</v>
      </c>
      <c r="H15" s="10">
        <f t="shared" ref="H15:H22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81.400000000000006</v>
      </c>
      <c r="N15" s="15">
        <v>0.52</v>
      </c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>
        <v>1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0.625</v>
      </c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>
        <v>0</v>
      </c>
      <c r="H17" s="10">
        <f t="shared" si="3"/>
        <v>0.9285714285714286</v>
      </c>
      <c r="I17" s="9">
        <f t="shared" si="0"/>
        <v>1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76.849999999999994</v>
      </c>
      <c r="N17" s="15">
        <v>0.85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65</v>
      </c>
      <c r="G22" s="17">
        <f>SUM(G14:G21)</f>
        <v>5</v>
      </c>
      <c r="H22" s="25">
        <f t="shared" si="3"/>
        <v>0.97222222222222221</v>
      </c>
      <c r="I22" s="17">
        <f t="shared" si="0"/>
        <v>2</v>
      </c>
      <c r="J22" s="18">
        <f t="shared" si="1"/>
        <v>2.7777777777777776E-2</v>
      </c>
      <c r="K22" s="17">
        <f>SUM(K14:K21)</f>
        <v>0</v>
      </c>
      <c r="L22" s="18">
        <f t="shared" si="2"/>
        <v>0</v>
      </c>
      <c r="M22" s="17">
        <f>AVERAGE(M14:M21)</f>
        <v>76.282499999999999</v>
      </c>
      <c r="N22" s="19">
        <f>AVERAGE(N14:N21)</f>
        <v>0.71875</v>
      </c>
    </row>
    <row r="24" spans="1:14" ht="120" customHeight="1" x14ac:dyDescent="0.2">
      <c r="A24" s="41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6" spans="1:14" x14ac:dyDescent="0.2">
      <c r="A26" s="12"/>
    </row>
    <row r="27" spans="1:14" x14ac:dyDescent="0.2">
      <c r="B27" s="35" t="s">
        <v>27</v>
      </c>
      <c r="C27" s="35"/>
      <c r="D27" s="35"/>
      <c r="G27" s="36" t="s">
        <v>28</v>
      </c>
      <c r="H27" s="36"/>
      <c r="I27" s="36"/>
      <c r="J27" s="36"/>
    </row>
    <row r="28" spans="1:14" ht="62.25" customHeight="1" x14ac:dyDescent="0.2">
      <c r="B28" s="37"/>
      <c r="C28" s="37"/>
      <c r="D28" s="37"/>
      <c r="G28" s="38"/>
      <c r="H28" s="38"/>
      <c r="I28" s="38"/>
      <c r="J28" s="38"/>
    </row>
    <row r="29" spans="1:14" hidden="1" x14ac:dyDescent="0.2">
      <c r="A29" s="31" t="e">
        <v>#REF!</v>
      </c>
      <c r="B29" s="31"/>
      <c r="C29" s="6"/>
      <c r="E29" s="31"/>
      <c r="F29" s="31"/>
      <c r="G29" s="31"/>
      <c r="H29" s="31"/>
    </row>
    <row r="30" spans="1:14" hidden="1" x14ac:dyDescent="0.2"/>
    <row r="31" spans="1:14" ht="45" customHeight="1" x14ac:dyDescent="0.2">
      <c r="B31" s="32" t="str">
        <f>B10</f>
        <v>JUAN MERLIN CHONTAL</v>
      </c>
      <c r="C31" s="32"/>
      <c r="D31" s="32"/>
      <c r="E31" s="13"/>
      <c r="F31" s="13"/>
      <c r="G31" s="32" t="s">
        <v>45</v>
      </c>
      <c r="H31" s="32"/>
      <c r="I31" s="32"/>
      <c r="J31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2023-01-18T14:45:48Z</dcterms:modified>
  <cp:category/>
  <cp:contentStatus/>
</cp:coreProperties>
</file>