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reporte final agodic22\"/>
    </mc:Choice>
  </mc:AlternateContent>
  <xr:revisionPtr revIDLastSave="0" documentId="8_{970165DE-4C86-425E-B993-33FAF04856AF}" xr6:coauthVersionLast="47" xr6:coauthVersionMax="47" xr10:uidLastSave="{00000000-0000-0000-0000-000000000000}"/>
  <bookViews>
    <workbookView xWindow="-103" yWindow="-103" windowWidth="16663" windowHeight="8863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'2'!$A$1:$N$27</definedName>
    <definedName name="_xlnm.Print_Area" localSheetId="2">'3'!$A$1:$N$38</definedName>
    <definedName name="_xlnm.Print_Area" localSheetId="3">'4'!$A$1:$N$37</definedName>
    <definedName name="_xlnm.Print_Area" localSheetId="4">Final!$A$1:$N$27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25" l="1"/>
  <c r="N16" i="25"/>
  <c r="N15" i="25"/>
  <c r="N17" i="24"/>
  <c r="N16" i="24"/>
  <c r="N15" i="24"/>
  <c r="N14" i="24"/>
  <c r="I15" i="23"/>
  <c r="L15" i="23"/>
  <c r="N18" i="25" l="1"/>
  <c r="M18" i="25"/>
  <c r="K18" i="25"/>
  <c r="G18" i="25"/>
  <c r="F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D15" i="25"/>
  <c r="C15" i="25"/>
  <c r="A15" i="25"/>
  <c r="E14" i="25"/>
  <c r="I14" i="25" s="1"/>
  <c r="J14" i="25" s="1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9" i="23"/>
  <c r="M29" i="23"/>
  <c r="K29" i="23"/>
  <c r="G29" i="23"/>
  <c r="F29" i="23"/>
  <c r="E18" i="23"/>
  <c r="I18" i="23" s="1"/>
  <c r="D18" i="23"/>
  <c r="C18" i="23"/>
  <c r="A18" i="23"/>
  <c r="E17" i="23"/>
  <c r="D17" i="23"/>
  <c r="C17" i="23"/>
  <c r="A17" i="23"/>
  <c r="E16" i="23"/>
  <c r="I16" i="23" s="1"/>
  <c r="D16" i="23"/>
  <c r="C16" i="23"/>
  <c r="A16" i="23"/>
  <c r="E14" i="23"/>
  <c r="I14" i="23" s="1"/>
  <c r="D14" i="23"/>
  <c r="C14" i="23"/>
  <c r="A14" i="23"/>
  <c r="B10" i="23"/>
  <c r="B38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27" i="22" s="1"/>
  <c r="L8" i="22"/>
  <c r="H8" i="22"/>
  <c r="E8" i="22"/>
  <c r="N18" i="22"/>
  <c r="M18" i="22"/>
  <c r="K18" i="22"/>
  <c r="G18" i="22"/>
  <c r="F18" i="22"/>
  <c r="B28" i="10"/>
  <c r="N19" i="10"/>
  <c r="M19" i="10"/>
  <c r="F19" i="10"/>
  <c r="E19" i="10"/>
  <c r="L17" i="10"/>
  <c r="I17" i="10"/>
  <c r="L16" i="10"/>
  <c r="I16" i="10"/>
  <c r="L15" i="10"/>
  <c r="I15" i="10"/>
  <c r="L14" i="10"/>
  <c r="I14" i="10"/>
  <c r="I16" i="22" l="1"/>
  <c r="L17" i="22"/>
  <c r="L16" i="22"/>
  <c r="I14" i="22"/>
  <c r="I17" i="22"/>
  <c r="I15" i="22"/>
  <c r="L14" i="25"/>
  <c r="L15" i="25"/>
  <c r="L16" i="25"/>
  <c r="L17" i="25"/>
  <c r="E18" i="25"/>
  <c r="E28" i="24"/>
  <c r="L14" i="23"/>
  <c r="L16" i="23"/>
  <c r="L17" i="23"/>
  <c r="L18" i="23"/>
  <c r="E29" i="23"/>
  <c r="L14" i="22"/>
  <c r="E18" i="22"/>
  <c r="I19" i="10"/>
  <c r="L19" i="10"/>
  <c r="I18" i="25" l="1"/>
  <c r="J18" i="25" s="1"/>
  <c r="L18" i="25"/>
  <c r="H18" i="25"/>
  <c r="I28" i="24"/>
  <c r="J28" i="24" s="1"/>
  <c r="L28" i="24"/>
  <c r="H28" i="24"/>
  <c r="I29" i="23"/>
  <c r="J29" i="23" s="1"/>
  <c r="L29" i="23"/>
  <c r="H29" i="23"/>
  <c r="I18" i="22"/>
  <c r="J18" i="22" s="1"/>
  <c r="H18" i="22"/>
  <c r="L1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<sst xmlns="http://schemas.openxmlformats.org/spreadsheetml/2006/main" count="216" uniqueCount="53">
  <si>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</si>
  <si>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</si>
  <si>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</si>
  <si>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</si>
  <si>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</si>
  <si>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</si>
  <si>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</si>
  <si>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</si>
  <si>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</si>
  <si>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</si>
  <si>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</si>
  <si>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</si>
  <si>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</si>
  <si>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</si>
  <si>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</si>
  <si>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</si>
  <si>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</si>
  <si>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</si>
  <si>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</si>
  <si>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</si>
  <si>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</si>
  <si>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</si>
  <si>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</si>
  <si>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</si>
  <si>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</si>
  <si>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</si>
  <si>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</si>
  <si>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</si>
  <si>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</si>
  <si>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</si>
  <si>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</si>
  <si>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</si>
  <si>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L.I. SERGIO PELAYO VAQUERO</t>
  </si>
  <si>
    <t>HABILIDADES PARA EL DESEMPEÑO PROFESIONAL</t>
  </si>
  <si>
    <t>INTRODUCCION A LA PROGRAMACION</t>
  </si>
  <si>
    <t>TECNOLOGIAS E INTERFACES DE COMPUTADORAS</t>
  </si>
  <si>
    <t>IINF</t>
  </si>
  <si>
    <t>IEME</t>
  </si>
  <si>
    <t>MTRA. GUADALUPE ZETINA CRUZ</t>
  </si>
  <si>
    <t>Septiembre 2022 - Enero 2023</t>
  </si>
  <si>
    <t>910A</t>
  </si>
  <si>
    <t>102A</t>
  </si>
  <si>
    <t>102B</t>
  </si>
  <si>
    <t>510A</t>
  </si>
  <si>
    <t>S/E</t>
  </si>
  <si>
    <t>II</t>
  </si>
  <si>
    <t>III</t>
  </si>
  <si>
    <t>IV</t>
  </si>
  <si>
    <t>M.E. GUADALUPE  ZETINA  CRUZ</t>
  </si>
  <si>
    <t>DIVISIÓN DE INGENIERÍA INFORMATICA</t>
  </si>
  <si>
    <t>M.E. GUADALUPE ZETINA  CRUZ</t>
  </si>
  <si>
    <t xml:space="preserve">DIVISIÓN DE INGENIERÍA 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</si>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</sst>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9" xfId="2" applyNumberFormat="1" applyFont="1" applyBorder="1" applyAlignment="1">
      <alignment horizontal="center" vertical="center" wrapText="1"/>
    </xf>
    <xf numFmtId="165" fontId="4" fillId="0" borderId="9" xfId="2" applyNumberFormat="1" applyFont="1" applyBorder="1" applyAlignment="1">
      <alignment horizontal="left" vertical="center" wrapText="1" inden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opLeftCell="A12" zoomScale="85" zoomScaleNormal="85" zoomScaleSheetLayoutView="100" workbookViewId="0">
      <selection activeCell="B18" sqref="B18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30" t="s">
        <v>4</v>
      </c>
      <c r="C8" s="30"/>
      <c r="D8" s="14" t="s">
        <v>5</v>
      </c>
      <c r="E8" s="5">
        <v>4</v>
      </c>
      <c r="G8" s="4" t="s">
        <v>6</v>
      </c>
      <c r="H8" s="5">
        <v>3</v>
      </c>
      <c r="I8" s="36" t="s">
        <v>7</v>
      </c>
      <c r="J8" s="36"/>
      <c r="K8" s="36"/>
      <c r="L8" s="30" t="s">
        <v>39</v>
      </c>
      <c r="M8" s="30"/>
      <c r="N8" s="30"/>
    </row>
    <row r="10" spans="1:14" x14ac:dyDescent="0.3">
      <c r="A10" s="4" t="s">
        <v>8</v>
      </c>
      <c r="B10" s="30" t="s">
        <v>32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3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.9" x14ac:dyDescent="0.3">
      <c r="A14" s="8" t="s">
        <v>33</v>
      </c>
      <c r="B14" s="9">
        <v>1</v>
      </c>
      <c r="C14" s="9" t="s">
        <v>40</v>
      </c>
      <c r="D14" s="9" t="s">
        <v>36</v>
      </c>
      <c r="E14" s="9">
        <v>8</v>
      </c>
      <c r="F14" s="9">
        <v>7</v>
      </c>
      <c r="G14" s="9"/>
      <c r="H14" s="10"/>
      <c r="I14" s="9">
        <f t="shared" ref="I14:I19" si="0">(E14-SUM(F14:G14))-K14</f>
        <v>1</v>
      </c>
      <c r="J14" s="10"/>
      <c r="K14" s="9">
        <v>0</v>
      </c>
      <c r="L14" s="10">
        <f t="shared" ref="L14:L19" si="1">K14/E14</f>
        <v>0</v>
      </c>
      <c r="M14" s="9">
        <v>73</v>
      </c>
      <c r="N14" s="15">
        <v>0.75</v>
      </c>
    </row>
    <row r="15" spans="1:14" s="11" customFormat="1" x14ac:dyDescent="0.3">
      <c r="A15" s="8" t="s">
        <v>34</v>
      </c>
      <c r="B15" s="9">
        <v>1</v>
      </c>
      <c r="C15" s="9" t="s">
        <v>41</v>
      </c>
      <c r="D15" s="9" t="s">
        <v>37</v>
      </c>
      <c r="E15" s="9">
        <v>34</v>
      </c>
      <c r="F15" s="9">
        <v>34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83</v>
      </c>
      <c r="N15" s="15">
        <v>0.65</v>
      </c>
    </row>
    <row r="16" spans="1:14" s="11" customFormat="1" x14ac:dyDescent="0.3">
      <c r="A16" s="8" t="s">
        <v>34</v>
      </c>
      <c r="B16" s="9">
        <v>1</v>
      </c>
      <c r="C16" s="9" t="s">
        <v>42</v>
      </c>
      <c r="D16" s="9" t="s">
        <v>37</v>
      </c>
      <c r="E16" s="9">
        <v>23</v>
      </c>
      <c r="F16" s="9">
        <v>23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83</v>
      </c>
      <c r="N16" s="15">
        <v>0.78</v>
      </c>
    </row>
    <row r="17" spans="1:14" s="11" customFormat="1" ht="24.9" x14ac:dyDescent="0.3">
      <c r="A17" s="8" t="s">
        <v>35</v>
      </c>
      <c r="B17" s="9">
        <v>1</v>
      </c>
      <c r="C17" s="9" t="s">
        <v>43</v>
      </c>
      <c r="D17" s="9" t="s">
        <v>36</v>
      </c>
      <c r="E17" s="9">
        <v>17</v>
      </c>
      <c r="F17" s="9">
        <v>16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80</v>
      </c>
      <c r="N17" s="15">
        <v>0.82</v>
      </c>
    </row>
    <row r="18" spans="1:14" s="11" customFormat="1" x14ac:dyDescent="0.3">
      <c r="A18" s="8"/>
      <c r="B18" s="9">
        <v>1</v>
      </c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ht="12.9" thickBot="1" x14ac:dyDescent="0.35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82</v>
      </c>
      <c r="F19" s="17">
        <f>SUM(F14:F18)</f>
        <v>80</v>
      </c>
      <c r="G19" s="17"/>
      <c r="H19" s="18"/>
      <c r="I19" s="17">
        <f t="shared" si="0"/>
        <v>2</v>
      </c>
      <c r="J19" s="18"/>
      <c r="K19" s="17">
        <v>0</v>
      </c>
      <c r="L19" s="18">
        <f t="shared" si="1"/>
        <v>0</v>
      </c>
      <c r="M19" s="17">
        <f>AVERAGE(M14:M18)</f>
        <v>79.75</v>
      </c>
      <c r="N19" s="19">
        <f>AVERAGE(N14:N18)</f>
        <v>0.74999999999999989</v>
      </c>
    </row>
    <row r="21" spans="1:14" ht="120" customHeight="1" x14ac:dyDescent="0.3">
      <c r="A21" s="33" t="s">
        <v>26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</row>
    <row r="23" spans="1:14" x14ac:dyDescent="0.3">
      <c r="A23" s="12"/>
    </row>
    <row r="24" spans="1:14" x14ac:dyDescent="0.3">
      <c r="B24" s="27" t="s">
        <v>27</v>
      </c>
      <c r="C24" s="27"/>
      <c r="D24" s="27"/>
      <c r="G24" s="28" t="s">
        <v>28</v>
      </c>
      <c r="H24" s="28"/>
      <c r="I24" s="28"/>
      <c r="J24" s="28"/>
    </row>
    <row r="25" spans="1:14" ht="62.25" customHeight="1" x14ac:dyDescent="0.3">
      <c r="B25" s="29"/>
      <c r="C25" s="29"/>
      <c r="D25" s="29"/>
      <c r="G25" s="30"/>
      <c r="H25" s="30"/>
      <c r="I25" s="30"/>
      <c r="J25" s="30"/>
    </row>
    <row r="26" spans="1:14" hidden="1" x14ac:dyDescent="0.3">
      <c r="A26" s="23" t="e">
        <v>#REF!</v>
      </c>
      <c r="B26" s="23"/>
      <c r="C26" s="6"/>
      <c r="E26" s="23"/>
      <c r="F26" s="23"/>
      <c r="G26" s="23"/>
      <c r="H26" s="23"/>
    </row>
    <row r="27" spans="1:14" hidden="1" x14ac:dyDescent="0.3"/>
    <row r="28" spans="1:14" ht="45" customHeight="1" x14ac:dyDescent="0.3">
      <c r="B28" s="24" t="str">
        <f>B10</f>
        <v>L.I. SERGIO PELAYO VAQUERO</v>
      </c>
      <c r="C28" s="24"/>
      <c r="D28" s="24"/>
      <c r="E28" s="13"/>
      <c r="F28" s="13"/>
      <c r="G28" s="24" t="s">
        <v>38</v>
      </c>
      <c r="H28" s="24"/>
      <c r="I28" s="24"/>
      <c r="J28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4:D24"/>
    <mergeCell ref="G24:J24"/>
    <mergeCell ref="B25:D25"/>
    <mergeCell ref="G25:J25"/>
    <mergeCell ref="A26:B26"/>
    <mergeCell ref="E26:H26"/>
    <mergeCell ref="B28:D28"/>
    <mergeCell ref="G28:J2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7"/>
  <sheetViews>
    <sheetView topLeftCell="A3" zoomScale="85" zoomScaleNormal="85" zoomScaleSheetLayoutView="100" workbookViewId="0">
      <selection activeCell="G16" sqref="G16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0">
        <v>2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Septiembre 2022 - Enero 2023</v>
      </c>
      <c r="M8" s="30"/>
      <c r="N8" s="30"/>
    </row>
    <row r="10" spans="1:14" x14ac:dyDescent="0.3">
      <c r="A10" s="4" t="s">
        <v>8</v>
      </c>
      <c r="B10" s="30" t="str">
        <f>'1'!B10</f>
        <v>L.I. SERGIO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3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.9" x14ac:dyDescent="0.3">
      <c r="A14" s="9" t="str">
        <f>'1'!A14</f>
        <v>HABILIDADES PARA EL DESEMPEÑO PROFESIONAL</v>
      </c>
      <c r="B14" s="9" t="s">
        <v>44</v>
      </c>
      <c r="C14" s="9" t="str">
        <f>'1'!C14</f>
        <v>910A</v>
      </c>
      <c r="D14" s="9" t="str">
        <f>'1'!D14</f>
        <v>IINF</v>
      </c>
      <c r="E14" s="9">
        <f>'1'!E14</f>
        <v>8</v>
      </c>
      <c r="F14" s="9">
        <v>8</v>
      </c>
      <c r="G14" s="9"/>
      <c r="H14" s="10"/>
      <c r="I14" s="9">
        <f t="shared" ref="I14:I18" si="0">(E14-SUM(F14:G14))-K14</f>
        <v>0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x14ac:dyDescent="0.3">
      <c r="A15" s="9" t="str">
        <f>'1'!A15</f>
        <v>INTRODUCCION A LA PROGRAMACION</v>
      </c>
      <c r="B15" s="9" t="s">
        <v>44</v>
      </c>
      <c r="C15" s="9" t="str">
        <f>'1'!C15</f>
        <v>102A</v>
      </c>
      <c r="D15" s="9" t="str">
        <f>'1'!D15</f>
        <v>IEME</v>
      </c>
      <c r="E15" s="9">
        <f>'1'!E15</f>
        <v>34</v>
      </c>
      <c r="F15" s="9">
        <v>0</v>
      </c>
      <c r="G15" s="9"/>
      <c r="H15" s="10"/>
      <c r="I15" s="9">
        <f t="shared" si="0"/>
        <v>34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3">
      <c r="A16" s="9" t="str">
        <f>'1'!A16</f>
        <v>INTRODUCCION A LA PROGRAMACION</v>
      </c>
      <c r="B16" s="9" t="s">
        <v>44</v>
      </c>
      <c r="C16" s="9" t="str">
        <f>'1'!C16</f>
        <v>102B</v>
      </c>
      <c r="D16" s="9" t="str">
        <f>'1'!D16</f>
        <v>IEME</v>
      </c>
      <c r="E16" s="9">
        <f>'1'!E16</f>
        <v>23</v>
      </c>
      <c r="F16" s="9">
        <v>0</v>
      </c>
      <c r="G16" s="9"/>
      <c r="H16" s="10"/>
      <c r="I16" s="9">
        <f t="shared" si="0"/>
        <v>23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4.9" x14ac:dyDescent="0.3">
      <c r="A17" s="9" t="str">
        <f>'1'!A17</f>
        <v>TECNOLOGIAS E INTERFACES DE COMPUTADORAS</v>
      </c>
      <c r="B17" s="9" t="s">
        <v>44</v>
      </c>
      <c r="C17" s="9" t="str">
        <f>'1'!C17</f>
        <v>510A</v>
      </c>
      <c r="D17" s="9" t="str">
        <f>'1'!D17</f>
        <v>IINF</v>
      </c>
      <c r="E17" s="9">
        <f>'1'!E17</f>
        <v>17</v>
      </c>
      <c r="F17" s="9">
        <v>0</v>
      </c>
      <c r="G17" s="9"/>
      <c r="H17" s="10"/>
      <c r="I17" s="9">
        <f t="shared" si="0"/>
        <v>17</v>
      </c>
      <c r="J17" s="10"/>
      <c r="K17" s="9">
        <v>0</v>
      </c>
      <c r="L17" s="10">
        <f t="shared" si="1"/>
        <v>0</v>
      </c>
      <c r="M17" s="9"/>
      <c r="N17" s="15"/>
    </row>
    <row r="18" spans="1:14" ht="12.9" thickBot="1" x14ac:dyDescent="0.35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82</v>
      </c>
      <c r="F18" s="17">
        <f>SUM(F14:F17)</f>
        <v>8</v>
      </c>
      <c r="G18" s="17">
        <f>SUM(G14:G17)</f>
        <v>0</v>
      </c>
      <c r="H18" s="18">
        <f>SUM(F18:G18)/E18</f>
        <v>9.7560975609756101E-2</v>
      </c>
      <c r="I18" s="17">
        <f t="shared" si="0"/>
        <v>74</v>
      </c>
      <c r="J18" s="18">
        <f t="shared" ref="J18" si="2">I18/E18</f>
        <v>0.90243902439024393</v>
      </c>
      <c r="K18" s="17">
        <f>SUM(K14:K17)</f>
        <v>0</v>
      </c>
      <c r="L18" s="18">
        <f t="shared" si="1"/>
        <v>0</v>
      </c>
      <c r="M18" s="17" t="e">
        <f>AVERAGE(M14:M17)</f>
        <v>#DIV/0!</v>
      </c>
      <c r="N18" s="19" t="e">
        <f>AVERAGE(N14:N17)</f>
        <v>#DIV/0!</v>
      </c>
    </row>
    <row r="20" spans="1:14" ht="120" customHeight="1" x14ac:dyDescent="0.3">
      <c r="A20" s="33" t="s">
        <v>26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2" spans="1:14" x14ac:dyDescent="0.3">
      <c r="A22" s="12"/>
    </row>
    <row r="23" spans="1:14" x14ac:dyDescent="0.3">
      <c r="B23" s="27" t="s">
        <v>27</v>
      </c>
      <c r="C23" s="27"/>
      <c r="D23" s="27"/>
      <c r="G23" s="28" t="s">
        <v>28</v>
      </c>
      <c r="H23" s="28"/>
      <c r="I23" s="28"/>
      <c r="J23" s="28"/>
    </row>
    <row r="24" spans="1:14" ht="62.25" customHeight="1" x14ac:dyDescent="0.3">
      <c r="B24" s="29"/>
      <c r="C24" s="29"/>
      <c r="D24" s="29"/>
      <c r="G24" s="30"/>
      <c r="H24" s="30"/>
      <c r="I24" s="30"/>
      <c r="J24" s="30"/>
    </row>
    <row r="25" spans="1:14" hidden="1" x14ac:dyDescent="0.3">
      <c r="A25" s="23" t="e">
        <v>#REF!</v>
      </c>
      <c r="B25" s="23"/>
      <c r="C25" s="6"/>
      <c r="E25" s="23"/>
      <c r="F25" s="23"/>
      <c r="G25" s="23"/>
      <c r="H25" s="23"/>
    </row>
    <row r="26" spans="1:14" hidden="1" x14ac:dyDescent="0.3"/>
    <row r="27" spans="1:14" ht="45" customHeight="1" x14ac:dyDescent="0.3">
      <c r="B27" s="24" t="str">
        <f>B10</f>
        <v>L.I. SERGIO PELAYO VAQUERO</v>
      </c>
      <c r="C27" s="24"/>
      <c r="D27" s="24"/>
      <c r="E27" s="13"/>
      <c r="F27" s="13"/>
      <c r="G27" s="24" t="s">
        <v>38</v>
      </c>
      <c r="H27" s="24"/>
      <c r="I27" s="24"/>
      <c r="J2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opLeftCell="A11" zoomScale="85" zoomScaleNormal="85" zoomScaleSheetLayoutView="100" workbookViewId="0">
      <selection activeCell="S35" sqref="S35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0">
        <v>3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Septiembre 2022 - Enero 2023</v>
      </c>
      <c r="M8" s="30"/>
      <c r="N8" s="30"/>
    </row>
    <row r="10" spans="1:14" x14ac:dyDescent="0.3">
      <c r="A10" s="4" t="s">
        <v>8</v>
      </c>
      <c r="B10" s="30" t="str">
        <f>'1'!B10</f>
        <v>L.I. SERGIO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3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.9" x14ac:dyDescent="0.3">
      <c r="A14" s="9" t="str">
        <f>'1'!A14</f>
        <v>HABILIDADES PARA EL DESEMPEÑO PROFESIONAL</v>
      </c>
      <c r="B14" s="9" t="s">
        <v>45</v>
      </c>
      <c r="C14" s="9" t="str">
        <f>'1'!C14</f>
        <v>910A</v>
      </c>
      <c r="D14" s="9" t="str">
        <f>'1'!D14</f>
        <v>IINF</v>
      </c>
      <c r="E14" s="9">
        <f>'1'!E14</f>
        <v>8</v>
      </c>
      <c r="F14" s="9">
        <v>8</v>
      </c>
      <c r="G14" s="9"/>
      <c r="H14" s="10"/>
      <c r="I14" s="9">
        <f t="shared" ref="I14:I29" si="0">(E14-SUM(F14:G14))-K14</f>
        <v>0</v>
      </c>
      <c r="J14" s="10"/>
      <c r="K14" s="9">
        <v>0</v>
      </c>
      <c r="L14" s="10">
        <f t="shared" ref="L14:L29" si="1">K14/E14</f>
        <v>0</v>
      </c>
      <c r="M14" s="9">
        <v>88</v>
      </c>
      <c r="N14" s="15">
        <v>0.63</v>
      </c>
    </row>
    <row r="15" spans="1:14" s="11" customFormat="1" ht="24.9" x14ac:dyDescent="0.3">
      <c r="A15" s="9" t="s">
        <v>33</v>
      </c>
      <c r="B15" s="9" t="s">
        <v>46</v>
      </c>
      <c r="C15" s="9" t="s">
        <v>40</v>
      </c>
      <c r="D15" s="9" t="s">
        <v>36</v>
      </c>
      <c r="E15" s="9">
        <v>8</v>
      </c>
      <c r="F15" s="9">
        <v>8</v>
      </c>
      <c r="G15" s="9"/>
      <c r="H15" s="10"/>
      <c r="I15" s="9">
        <f t="shared" ref="I15" si="2">(E15-SUM(F15:G15))-K15</f>
        <v>0</v>
      </c>
      <c r="J15" s="10"/>
      <c r="K15" s="9">
        <v>0</v>
      </c>
      <c r="L15" s="10">
        <f t="shared" ref="L15" si="3">K15/E15</f>
        <v>0</v>
      </c>
      <c r="M15" s="9">
        <v>88</v>
      </c>
      <c r="N15" s="15">
        <v>0.63</v>
      </c>
    </row>
    <row r="16" spans="1:14" s="11" customFormat="1" x14ac:dyDescent="0.3">
      <c r="A16" s="9" t="str">
        <f>'1'!A15</f>
        <v>INTRODUCCION A LA PROGRAMACION</v>
      </c>
      <c r="B16" s="9" t="s">
        <v>45</v>
      </c>
      <c r="C16" s="9" t="str">
        <f>'1'!C15</f>
        <v>102A</v>
      </c>
      <c r="D16" s="9" t="str">
        <f>'1'!D15</f>
        <v>IEME</v>
      </c>
      <c r="E16" s="9">
        <f>'1'!E15</f>
        <v>34</v>
      </c>
      <c r="F16" s="9">
        <v>34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81</v>
      </c>
      <c r="N16" s="15">
        <v>0.56000000000000005</v>
      </c>
    </row>
    <row r="17" spans="1:14" s="11" customFormat="1" x14ac:dyDescent="0.3">
      <c r="A17" s="9" t="str">
        <f>'1'!A16</f>
        <v>INTRODUCCION A LA PROGRAMACION</v>
      </c>
      <c r="B17" s="9" t="s">
        <v>45</v>
      </c>
      <c r="C17" s="9" t="str">
        <f>'1'!C16</f>
        <v>102B</v>
      </c>
      <c r="D17" s="9" t="str">
        <f>'1'!D16</f>
        <v>IEME</v>
      </c>
      <c r="E17" s="9">
        <f>'1'!E16</f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ht="24.9" x14ac:dyDescent="0.3">
      <c r="A18" s="9" t="str">
        <f>'1'!A17</f>
        <v>TECNOLOGIAS E INTERFACES DE COMPUTADORAS</v>
      </c>
      <c r="B18" s="9" t="s">
        <v>45</v>
      </c>
      <c r="C18" s="9" t="str">
        <f>'1'!C17</f>
        <v>510A</v>
      </c>
      <c r="D18" s="9" t="str">
        <f>'1'!D17</f>
        <v>IINF</v>
      </c>
      <c r="E18" s="9">
        <f>'1'!E17</f>
        <v>17</v>
      </c>
      <c r="F18" s="9">
        <v>17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91</v>
      </c>
      <c r="N18" s="15">
        <v>0.71</v>
      </c>
    </row>
    <row r="19" spans="1:14" s="11" customFormat="1" ht="24.9" x14ac:dyDescent="0.3">
      <c r="A19" s="9" t="s">
        <v>35</v>
      </c>
      <c r="B19" s="9" t="s">
        <v>46</v>
      </c>
      <c r="C19" s="9" t="s">
        <v>43</v>
      </c>
      <c r="D19" s="9" t="s">
        <v>36</v>
      </c>
      <c r="E19" s="9">
        <v>17</v>
      </c>
      <c r="F19" s="9">
        <v>17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90</v>
      </c>
      <c r="N19" s="15">
        <v>0.76</v>
      </c>
    </row>
    <row r="20" spans="1:14" s="11" customFormat="1" x14ac:dyDescent="0.3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3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3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3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3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3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3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3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3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2.9" thickBot="1" x14ac:dyDescent="0.3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107</v>
      </c>
      <c r="F29" s="17">
        <f>SUM(F14:F28)</f>
        <v>107</v>
      </c>
      <c r="G29" s="17">
        <f>SUM(G14:G28)</f>
        <v>0</v>
      </c>
      <c r="H29" s="18">
        <f>SUM(F29:G29)/E29</f>
        <v>1</v>
      </c>
      <c r="I29" s="17">
        <f t="shared" si="0"/>
        <v>0</v>
      </c>
      <c r="J29" s="18">
        <f t="shared" ref="J29" si="4">I29/E29</f>
        <v>0</v>
      </c>
      <c r="K29" s="17">
        <f>SUM(K14:K28)</f>
        <v>0</v>
      </c>
      <c r="L29" s="18">
        <f t="shared" si="1"/>
        <v>0</v>
      </c>
      <c r="M29" s="17">
        <f>AVERAGE(M14:M28)</f>
        <v>86.833333333333329</v>
      </c>
      <c r="N29" s="19">
        <f>AVERAGE(N14:N28)</f>
        <v>0.69333333333333336</v>
      </c>
    </row>
    <row r="31" spans="1:14" ht="120" customHeight="1" x14ac:dyDescent="0.3">
      <c r="A31" s="33" t="s">
        <v>26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3">
      <c r="A33" s="12"/>
    </row>
    <row r="34" spans="1:10" x14ac:dyDescent="0.3">
      <c r="B34" s="27" t="s">
        <v>27</v>
      </c>
      <c r="C34" s="27"/>
      <c r="D34" s="27"/>
      <c r="G34" s="28" t="s">
        <v>28</v>
      </c>
      <c r="H34" s="28"/>
      <c r="I34" s="28"/>
      <c r="J34" s="28"/>
    </row>
    <row r="35" spans="1:10" ht="62.25" customHeight="1" x14ac:dyDescent="0.3">
      <c r="B35" s="29"/>
      <c r="C35" s="29"/>
      <c r="D35" s="29"/>
      <c r="G35" s="30"/>
      <c r="H35" s="30"/>
      <c r="I35" s="30"/>
      <c r="J35" s="30"/>
    </row>
    <row r="36" spans="1:10" hidden="1" x14ac:dyDescent="0.3">
      <c r="A36" s="23" t="e">
        <v>#REF!</v>
      </c>
      <c r="B36" s="23"/>
      <c r="C36" s="6"/>
      <c r="E36" s="23"/>
      <c r="F36" s="23"/>
      <c r="G36" s="23"/>
      <c r="H36" s="23"/>
    </row>
    <row r="37" spans="1:10" hidden="1" x14ac:dyDescent="0.3"/>
    <row r="38" spans="1:10" ht="45" customHeight="1" x14ac:dyDescent="0.3">
      <c r="B38" s="24" t="str">
        <f>B10</f>
        <v>L.I. SERGIO PELAYO VAQUERO</v>
      </c>
      <c r="C38" s="24"/>
      <c r="D38" s="24"/>
      <c r="E38" s="13"/>
      <c r="F38" s="13"/>
      <c r="G38" s="24" t="s">
        <v>38</v>
      </c>
      <c r="H38" s="24"/>
      <c r="I38" s="24"/>
      <c r="J38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9" zoomScale="139" zoomScaleNormal="85" zoomScaleSheetLayoutView="100" workbookViewId="0">
      <selection activeCell="A14" sqref="A14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3">
      <c r="A6" s="39" t="s">
        <v>49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0">
        <v>4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Septiembre 2022 - Enero 2023</v>
      </c>
      <c r="M8" s="30"/>
      <c r="N8" s="30"/>
    </row>
    <row r="10" spans="1:14" x14ac:dyDescent="0.3">
      <c r="A10" s="4" t="s">
        <v>8</v>
      </c>
      <c r="B10" s="30" t="str">
        <f>'1'!B10</f>
        <v>L.I. SERGIO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3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.9" x14ac:dyDescent="0.3">
      <c r="A14" s="9" t="s">
        <v>33</v>
      </c>
      <c r="B14" s="9" t="s">
        <v>47</v>
      </c>
      <c r="C14" s="9" t="s">
        <v>40</v>
      </c>
      <c r="D14" s="9" t="s">
        <v>36</v>
      </c>
      <c r="E14" s="9">
        <v>8</v>
      </c>
      <c r="F14" s="9">
        <v>7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86</v>
      </c>
      <c r="N14" s="21">
        <f>(7*100)/8</f>
        <v>87.5</v>
      </c>
    </row>
    <row r="15" spans="1:14" s="11" customFormat="1" x14ac:dyDescent="0.3">
      <c r="A15" s="9" t="s">
        <v>34</v>
      </c>
      <c r="B15" s="9" t="s">
        <v>46</v>
      </c>
      <c r="C15" s="9" t="s">
        <v>41</v>
      </c>
      <c r="D15" s="9" t="s">
        <v>37</v>
      </c>
      <c r="E15" s="9">
        <v>34</v>
      </c>
      <c r="F15" s="9">
        <v>27</v>
      </c>
      <c r="G15" s="9"/>
      <c r="H15" s="10"/>
      <c r="I15" s="9">
        <v>7</v>
      </c>
      <c r="J15" s="10"/>
      <c r="K15" s="9">
        <v>0</v>
      </c>
      <c r="L15" s="10">
        <v>0</v>
      </c>
      <c r="M15" s="9">
        <v>59</v>
      </c>
      <c r="N15" s="21">
        <f>(27*100)/34</f>
        <v>79.411764705882348</v>
      </c>
    </row>
    <row r="16" spans="1:14" s="11" customFormat="1" x14ac:dyDescent="0.3">
      <c r="A16" s="9" t="s">
        <v>34</v>
      </c>
      <c r="B16" s="9" t="s">
        <v>46</v>
      </c>
      <c r="C16" s="9" t="s">
        <v>42</v>
      </c>
      <c r="D16" s="9" t="s">
        <v>37</v>
      </c>
      <c r="E16" s="9">
        <v>23</v>
      </c>
      <c r="F16" s="9">
        <v>22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81</v>
      </c>
      <c r="N16" s="21">
        <f>(20*100)/23</f>
        <v>86.956521739130437</v>
      </c>
    </row>
    <row r="17" spans="1:14" s="11" customFormat="1" ht="24.9" x14ac:dyDescent="0.3">
      <c r="A17" s="9" t="s">
        <v>35</v>
      </c>
      <c r="B17" s="9" t="s">
        <v>47</v>
      </c>
      <c r="C17" s="9" t="s">
        <v>43</v>
      </c>
      <c r="D17" s="9" t="s">
        <v>36</v>
      </c>
      <c r="E17" s="9">
        <v>17</v>
      </c>
      <c r="F17" s="9">
        <v>17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90</v>
      </c>
      <c r="N17" s="21">
        <f>(13*100)/17</f>
        <v>76.470588235294116</v>
      </c>
    </row>
    <row r="18" spans="1:14" s="11" customFormat="1" x14ac:dyDescent="0.3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3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3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3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3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3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3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3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3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3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73</v>
      </c>
      <c r="G28" s="17">
        <f>SUM(G14:G27)</f>
        <v>0</v>
      </c>
      <c r="H28" s="18">
        <f>SUM(F28:G28)/E28</f>
        <v>0.8902439024390244</v>
      </c>
      <c r="I28" s="17">
        <f t="shared" ref="I28" si="0">(E28-SUM(F28:G28))-K28</f>
        <v>9</v>
      </c>
      <c r="J28" s="18">
        <f t="shared" ref="J28" si="1">I28/E28</f>
        <v>0.10975609756097561</v>
      </c>
      <c r="K28" s="17">
        <f>SUM(K14:K27)</f>
        <v>0</v>
      </c>
      <c r="L28" s="18">
        <f t="shared" ref="L28" si="2">K28/E28</f>
        <v>0</v>
      </c>
      <c r="M28" s="17">
        <f>AVERAGE(M14:M27)</f>
        <v>79</v>
      </c>
      <c r="N28" s="19">
        <f>AVERAGE(N14:N27)</f>
        <v>82.584718670076725</v>
      </c>
    </row>
    <row r="30" spans="1:14" ht="120" customHeight="1" x14ac:dyDescent="0.3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2"/>
    </row>
    <row r="33" spans="1:10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3">
      <c r="B34" s="29"/>
      <c r="C34" s="29"/>
      <c r="D34" s="29"/>
      <c r="G34" s="30"/>
      <c r="H34" s="30"/>
      <c r="I34" s="30"/>
      <c r="J34" s="30"/>
    </row>
    <row r="35" spans="1:10" hidden="1" x14ac:dyDescent="0.3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3"/>
    <row r="37" spans="1:10" ht="45" customHeight="1" x14ac:dyDescent="0.3">
      <c r="B37" s="24" t="str">
        <f>B10</f>
        <v>L.I. SERGIO PELAYO VAQUERO</v>
      </c>
      <c r="C37" s="24"/>
      <c r="D37" s="24"/>
      <c r="E37" s="13"/>
      <c r="F37" s="13"/>
      <c r="G37" s="24" t="s">
        <v>48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T27"/>
  <sheetViews>
    <sheetView tabSelected="1" topLeftCell="A7" zoomScale="113" zoomScaleNormal="85" zoomScaleSheetLayoutView="100" workbookViewId="0">
      <selection activeCell="B18" sqref="B18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21.84375" style="1" customWidth="1"/>
    <col min="5" max="5" width="17.7656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3">
      <c r="A6" s="39" t="s">
        <v>51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0" t="s">
        <v>29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Septiembre 2022 - Enero 2023</v>
      </c>
      <c r="M8" s="30"/>
      <c r="N8" s="30"/>
    </row>
    <row r="10" spans="1:14" x14ac:dyDescent="0.3">
      <c r="A10" s="4" t="s">
        <v>8</v>
      </c>
      <c r="B10" s="30" t="str">
        <f>'1'!B10</f>
        <v>L.I. SERGIO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3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.9" x14ac:dyDescent="0.3">
      <c r="A14" s="9" t="str">
        <f>'1'!A14</f>
        <v>HABILIDADES PARA EL DESEMPEÑO PROFESIONAL</v>
      </c>
      <c r="B14" s="9" t="s">
        <v>52</v>
      </c>
      <c r="C14" s="9" t="str">
        <f>'1'!C14</f>
        <v>910A</v>
      </c>
      <c r="D14" s="9" t="str">
        <f>'1'!D14</f>
        <v>IINF</v>
      </c>
      <c r="E14" s="9">
        <f>'1'!E14</f>
        <v>8</v>
      </c>
      <c r="F14" s="9">
        <v>7</v>
      </c>
      <c r="G14" s="9">
        <v>1</v>
      </c>
      <c r="H14" s="10">
        <v>1</v>
      </c>
      <c r="I14" s="9">
        <f t="shared" ref="I14:I18" si="0">(E14-SUM(F14:G14))-K14</f>
        <v>0</v>
      </c>
      <c r="J14" s="10">
        <f t="shared" ref="J14:J18" si="1">I14/E14</f>
        <v>0</v>
      </c>
      <c r="K14" s="9">
        <v>0</v>
      </c>
      <c r="L14" s="10">
        <f t="shared" ref="L14:L18" si="2">K14/E14</f>
        <v>0</v>
      </c>
      <c r="M14" s="9">
        <v>91</v>
      </c>
      <c r="N14" s="21">
        <v>63</v>
      </c>
    </row>
    <row r="15" spans="1:14" s="11" customFormat="1" x14ac:dyDescent="0.3">
      <c r="A15" s="9" t="str">
        <f>'1'!A15</f>
        <v>INTRODUCCION A LA PROGRAMACION</v>
      </c>
      <c r="B15" s="9" t="s">
        <v>52</v>
      </c>
      <c r="C15" s="9" t="str">
        <f>'1'!C15</f>
        <v>102A</v>
      </c>
      <c r="D15" s="9" t="str">
        <f>'1'!D15</f>
        <v>IEME</v>
      </c>
      <c r="E15" s="9">
        <v>37</v>
      </c>
      <c r="F15" s="9">
        <v>36</v>
      </c>
      <c r="G15" s="9">
        <v>1</v>
      </c>
      <c r="H15" s="10">
        <v>1</v>
      </c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80</v>
      </c>
      <c r="N15" s="22">
        <f>(34*100)/37</f>
        <v>91.891891891891888</v>
      </c>
    </row>
    <row r="16" spans="1:14" s="11" customFormat="1" x14ac:dyDescent="0.3">
      <c r="A16" s="9" t="str">
        <f>'1'!A16</f>
        <v>INTRODUCCION A LA PROGRAMACION</v>
      </c>
      <c r="B16" s="9" t="s">
        <v>52</v>
      </c>
      <c r="C16" s="9" t="str">
        <f>'1'!C16</f>
        <v>102B</v>
      </c>
      <c r="D16" s="9" t="str">
        <f>'1'!D16</f>
        <v>IEME</v>
      </c>
      <c r="E16" s="9">
        <f>'1'!E16</f>
        <v>23</v>
      </c>
      <c r="F16" s="9">
        <v>23</v>
      </c>
      <c r="G16" s="9">
        <v>0</v>
      </c>
      <c r="H16" s="10"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85</v>
      </c>
      <c r="N16" s="22">
        <f>(19*100)/23</f>
        <v>82.608695652173907</v>
      </c>
    </row>
    <row r="17" spans="1:46" s="11" customFormat="1" ht="24.9" x14ac:dyDescent="0.3">
      <c r="A17" s="9" t="str">
        <f>'1'!A17</f>
        <v>TECNOLOGIAS E INTERFACES DE COMPUTADORAS</v>
      </c>
      <c r="B17" s="9" t="s">
        <v>52</v>
      </c>
      <c r="C17" s="9" t="str">
        <f>'1'!C17</f>
        <v>510A</v>
      </c>
      <c r="D17" s="9" t="str">
        <f>'1'!D17</f>
        <v>IINF</v>
      </c>
      <c r="E17" s="9">
        <f>'1'!E17</f>
        <v>17</v>
      </c>
      <c r="F17" s="9">
        <v>16</v>
      </c>
      <c r="G17" s="9">
        <v>1</v>
      </c>
      <c r="H17" s="10"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88</v>
      </c>
      <c r="N17" s="22">
        <f>(12*100)/17</f>
        <v>70.588235294117652</v>
      </c>
    </row>
    <row r="18" spans="1:46" ht="12.9" thickBot="1" x14ac:dyDescent="0.35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85</v>
      </c>
      <c r="F18" s="17">
        <f>SUM(F14:F17)</f>
        <v>82</v>
      </c>
      <c r="G18" s="17">
        <f>SUM(G14:G17)</f>
        <v>3</v>
      </c>
      <c r="H18" s="18">
        <f>SUM(F18:G18)/E18</f>
        <v>1</v>
      </c>
      <c r="I18" s="17">
        <f t="shared" si="0"/>
        <v>0</v>
      </c>
      <c r="J18" s="18">
        <f t="shared" si="1"/>
        <v>0</v>
      </c>
      <c r="K18" s="17">
        <f>SUM(K14:K17)</f>
        <v>0</v>
      </c>
      <c r="L18" s="18">
        <f t="shared" si="2"/>
        <v>0</v>
      </c>
      <c r="M18" s="17">
        <f>AVERAGE(M14:M17)</f>
        <v>86</v>
      </c>
      <c r="N18" s="22">
        <f>AVERAGE(N14:N17)</f>
        <v>77.022205709545858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</row>
    <row r="20" spans="1:46" ht="120" customHeight="1" x14ac:dyDescent="0.3">
      <c r="A20" s="33" t="s">
        <v>26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2" spans="1:46" x14ac:dyDescent="0.3">
      <c r="A22" s="12"/>
    </row>
    <row r="23" spans="1:46" x14ac:dyDescent="0.3">
      <c r="B23" s="27" t="s">
        <v>27</v>
      </c>
      <c r="C23" s="27"/>
      <c r="D23" s="27"/>
      <c r="G23" s="28" t="s">
        <v>28</v>
      </c>
      <c r="H23" s="28"/>
      <c r="I23" s="28"/>
      <c r="J23" s="28"/>
    </row>
    <row r="24" spans="1:46" ht="62.25" customHeight="1" x14ac:dyDescent="0.3">
      <c r="B24" s="29"/>
      <c r="C24" s="29"/>
      <c r="D24" s="29"/>
      <c r="G24" s="30"/>
      <c r="H24" s="30"/>
      <c r="I24" s="30"/>
      <c r="J24" s="30"/>
    </row>
    <row r="25" spans="1:46" hidden="1" x14ac:dyDescent="0.3">
      <c r="A25" s="23" t="e">
        <v>#REF!</v>
      </c>
      <c r="B25" s="23"/>
      <c r="C25" s="6"/>
      <c r="E25" s="23"/>
      <c r="F25" s="23"/>
      <c r="G25" s="23"/>
      <c r="H25" s="23"/>
    </row>
    <row r="26" spans="1:46" hidden="1" x14ac:dyDescent="0.3"/>
    <row r="27" spans="1:46" ht="45" customHeight="1" x14ac:dyDescent="0.3">
      <c r="B27" s="24" t="str">
        <f>B10</f>
        <v>L.I. SERGIO PELAYO VAQUERO</v>
      </c>
      <c r="C27" s="24"/>
      <c r="D27" s="24"/>
      <c r="E27" s="13"/>
      <c r="F27" s="13"/>
      <c r="G27" s="24" t="s">
        <v>50</v>
      </c>
      <c r="H27" s="24"/>
      <c r="I27" s="24"/>
      <c r="J2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2023-01-24T01:09:48Z</dcterms:modified>
  <cp:category/>
  <cp:contentStatus/>
</cp:coreProperties>
</file>