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680" yWindow="40" windowWidth="22420" windowHeight="1326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'4'!$A$1:$N$38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24" l="1"/>
  <c r="C17" i="24"/>
  <c r="D17" i="24"/>
  <c r="E17" i="24"/>
  <c r="E6" i="24"/>
  <c r="E6" i="23"/>
  <c r="E6" i="22"/>
  <c r="G39" i="23"/>
  <c r="G37" i="22"/>
  <c r="L17" i="23"/>
  <c r="L15" i="23"/>
  <c r="I17" i="23"/>
  <c r="I15" i="23"/>
  <c r="E15" i="23"/>
  <c r="D15" i="23"/>
  <c r="L14" i="22"/>
  <c r="E15" i="25"/>
  <c r="H15" i="25"/>
  <c r="E16" i="25"/>
  <c r="H16" i="25"/>
  <c r="E17" i="25"/>
  <c r="H17" i="25"/>
  <c r="E18" i="25"/>
  <c r="H18" i="25"/>
  <c r="H14" i="25"/>
  <c r="N28" i="25"/>
  <c r="M28" i="25"/>
  <c r="K28" i="25"/>
  <c r="G28" i="25"/>
  <c r="F28" i="25"/>
  <c r="I18" i="25"/>
  <c r="J18" i="25"/>
  <c r="D18" i="25"/>
  <c r="C18" i="25"/>
  <c r="A18" i="25"/>
  <c r="I17" i="25"/>
  <c r="J17" i="25"/>
  <c r="D17" i="25"/>
  <c r="C17" i="25"/>
  <c r="A17" i="25"/>
  <c r="I16" i="25"/>
  <c r="J16" i="25"/>
  <c r="D16" i="25"/>
  <c r="C16" i="25"/>
  <c r="A16" i="25"/>
  <c r="I15" i="25"/>
  <c r="J15" i="25"/>
  <c r="D15" i="25"/>
  <c r="C15" i="25"/>
  <c r="A15" i="25"/>
  <c r="I14" i="25"/>
  <c r="J14" i="25"/>
  <c r="D14" i="25"/>
  <c r="C14" i="25"/>
  <c r="A14" i="25"/>
  <c r="B10" i="25"/>
  <c r="B37" i="25"/>
  <c r="L8" i="25"/>
  <c r="H8" i="25"/>
  <c r="E8" i="25"/>
  <c r="N29" i="24"/>
  <c r="M29" i="24"/>
  <c r="K29" i="24"/>
  <c r="G29" i="24"/>
  <c r="F29" i="24"/>
  <c r="E19" i="24"/>
  <c r="I19" i="24"/>
  <c r="D19" i="24"/>
  <c r="C19" i="24"/>
  <c r="A19" i="24"/>
  <c r="E18" i="24"/>
  <c r="I18" i="24"/>
  <c r="D18" i="24"/>
  <c r="C18" i="24"/>
  <c r="A18" i="24"/>
  <c r="I17" i="24"/>
  <c r="A17" i="24"/>
  <c r="E15" i="24"/>
  <c r="I15" i="24"/>
  <c r="D15" i="24"/>
  <c r="C15" i="24"/>
  <c r="A15" i="24"/>
  <c r="E14" i="24"/>
  <c r="I14" i="24"/>
  <c r="D14" i="24"/>
  <c r="C14" i="24"/>
  <c r="A14" i="24"/>
  <c r="B10" i="24"/>
  <c r="B38" i="24"/>
  <c r="L8" i="24"/>
  <c r="H8" i="24"/>
  <c r="E8" i="24"/>
  <c r="N30" i="23"/>
  <c r="M30" i="23"/>
  <c r="K30" i="23"/>
  <c r="F30" i="23"/>
  <c r="E20" i="23"/>
  <c r="I20" i="23"/>
  <c r="D20" i="23"/>
  <c r="C20" i="23"/>
  <c r="A20" i="23"/>
  <c r="E19" i="23"/>
  <c r="I19" i="23"/>
  <c r="D19" i="23"/>
  <c r="C19" i="23"/>
  <c r="A19" i="23"/>
  <c r="E18" i="23"/>
  <c r="I18" i="23"/>
  <c r="D18" i="23"/>
  <c r="C18" i="23"/>
  <c r="A18" i="23"/>
  <c r="E16" i="23"/>
  <c r="I16" i="23"/>
  <c r="D16" i="23"/>
  <c r="C16" i="23"/>
  <c r="A16" i="23"/>
  <c r="E14" i="23"/>
  <c r="I14" i="23"/>
  <c r="D14" i="23"/>
  <c r="C14" i="23"/>
  <c r="A14" i="23"/>
  <c r="B10" i="23"/>
  <c r="B39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F28" i="22"/>
  <c r="L17" i="22"/>
  <c r="I17" i="22"/>
  <c r="L16" i="22"/>
  <c r="I16" i="22"/>
  <c r="L15" i="22"/>
  <c r="I15" i="22"/>
  <c r="I14" i="22"/>
  <c r="N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E28" i="25"/>
  <c r="L14" i="24"/>
  <c r="L15" i="24"/>
  <c r="L17" i="24"/>
  <c r="L18" i="24"/>
  <c r="L19" i="24"/>
  <c r="E29" i="24"/>
  <c r="L14" i="23"/>
  <c r="L16" i="23"/>
  <c r="L18" i="23"/>
  <c r="L19" i="23"/>
  <c r="L20" i="23"/>
  <c r="E30" i="23"/>
  <c r="I18" i="22"/>
  <c r="E28" i="22"/>
  <c r="I28" i="10"/>
  <c r="L28" i="10"/>
  <c r="I28" i="25"/>
  <c r="J28" i="25"/>
  <c r="L28" i="25"/>
  <c r="H28" i="25"/>
  <c r="I29" i="24"/>
  <c r="J29" i="24"/>
  <c r="L29" i="24"/>
  <c r="H29" i="24"/>
  <c r="I30" i="23"/>
  <c r="L30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<sst xmlns="http://schemas.openxmlformats.org/spreadsheetml/2006/main" count="215" uniqueCount="56">
  <si>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</si>
  <si>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</si>
  <si>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</si>
  <si>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</si>
  <si>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</si>
  <si>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</si>
  <si>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</si>
  <si>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</si>
  <si>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</si>
  <si>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</si>
  <si>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</si>
  <si>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</si>
  <si>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</si>
  <si>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</si>
  <si>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</si>
  <si>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</si>
  <si>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</si>
  <si>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</si>
  <si>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</si>
  <si>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</si>
  <si>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</si>
  <si>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</si>
  <si>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</si>
  <si>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</si>
  <si>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</si>
  <si>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</si>
  <si>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</si>
  <si>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</si>
  <si>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</si>
  <si>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</si>
  <si>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</si>
  <si>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SISTEMAS COMPUTACIONALES</t>
  </si>
  <si>
    <t>FUNDAMENTOS DE INVESTIGACION</t>
  </si>
  <si>
    <t>TALLER DE BASE DE DATOS</t>
  </si>
  <si>
    <t>BASE DE DATOS DISTRIBUIDAS</t>
  </si>
  <si>
    <t>INFORMATICA PARA LA ADMINISTRACION</t>
  </si>
  <si>
    <t>104C</t>
  </si>
  <si>
    <t>504A</t>
  </si>
  <si>
    <t>704A2</t>
  </si>
  <si>
    <t>105A</t>
  </si>
  <si>
    <t>105C</t>
  </si>
  <si>
    <t>ISIC</t>
  </si>
  <si>
    <t>LADM</t>
  </si>
  <si>
    <t>MTI IVONNE CARMONA LOEZA</t>
  </si>
  <si>
    <t>ISC MARIA ELENA MORALES BENITEZ</t>
  </si>
  <si>
    <t>SEP 22 - ENE 23</t>
  </si>
  <si>
    <t>MTI. IVONNE CARMONA LOEZA</t>
  </si>
  <si>
    <t>II</t>
  </si>
  <si>
    <t>S/E</t>
  </si>
  <si>
    <t>III</t>
  </si>
  <si>
    <t xml:space="preserve">II </t>
  </si>
  <si>
    <t>104 C</t>
  </si>
  <si>
    <t>IV</t>
  </si>
  <si>
    <t>V</t>
  </si>
  <si>
    <t>ISC. MARIA ELENA MORALES BENITEZ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</si>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</sst>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1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0" Type="http://schemas.openxmlformats.org/officeDocument/2006/relationships/customXml" Target="../customXml/item1.xml"/><Relationship Id="rId1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B4" zoomScale="125" zoomScaleNormal="125" zoomScaleSheetLayoutView="100" zoomScalePageLayoutView="125" workbookViewId="0">
      <selection activeCell="G37" sqref="G37:J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164062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4</v>
      </c>
      <c r="I8" s="42" t="s">
        <v>7</v>
      </c>
      <c r="J8" s="42"/>
      <c r="K8" s="42"/>
      <c r="L8" s="36" t="s">
        <v>45</v>
      </c>
      <c r="M8" s="36"/>
      <c r="N8" s="36"/>
    </row>
    <row r="10" spans="1:14">
      <c r="A10" s="4" t="s">
        <v>8</v>
      </c>
      <c r="B10" s="36" t="s">
        <v>46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>
      <c r="A14" s="21" t="s">
        <v>32</v>
      </c>
      <c r="B14" s="9" t="s">
        <v>21</v>
      </c>
      <c r="C14" s="22" t="s">
        <v>36</v>
      </c>
      <c r="D14" s="9" t="s">
        <v>41</v>
      </c>
      <c r="E14" s="22">
        <v>23</v>
      </c>
      <c r="F14" s="22">
        <v>14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22">
        <v>56</v>
      </c>
      <c r="N14" s="23">
        <v>0.61</v>
      </c>
    </row>
    <row r="15" spans="1:14" s="11" customFormat="1">
      <c r="A15" s="21" t="s">
        <v>33</v>
      </c>
      <c r="B15" s="9" t="s">
        <v>21</v>
      </c>
      <c r="C15" s="22" t="s">
        <v>37</v>
      </c>
      <c r="D15" s="9" t="s">
        <v>41</v>
      </c>
      <c r="E15" s="22">
        <v>23</v>
      </c>
      <c r="F15" s="22">
        <v>20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22">
        <v>81</v>
      </c>
      <c r="N15" s="23">
        <v>0.8</v>
      </c>
    </row>
    <row r="16" spans="1:14" s="11" customFormat="1">
      <c r="A16" s="21" t="s">
        <v>34</v>
      </c>
      <c r="B16" s="9" t="s">
        <v>21</v>
      </c>
      <c r="C16" s="22" t="s">
        <v>38</v>
      </c>
      <c r="D16" s="9" t="s">
        <v>41</v>
      </c>
      <c r="E16" s="22">
        <v>7</v>
      </c>
      <c r="F16" s="22">
        <v>6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2">
        <v>72</v>
      </c>
      <c r="N16" s="23">
        <v>0.86</v>
      </c>
    </row>
    <row r="17" spans="1:14" s="11" customFormat="1">
      <c r="A17" s="21" t="s">
        <v>35</v>
      </c>
      <c r="B17" s="9" t="s">
        <v>21</v>
      </c>
      <c r="C17" s="22" t="s">
        <v>39</v>
      </c>
      <c r="D17" s="9" t="s">
        <v>42</v>
      </c>
      <c r="E17" s="22">
        <v>40</v>
      </c>
      <c r="F17" s="22">
        <v>29</v>
      </c>
      <c r="G17" s="9"/>
      <c r="H17" s="10"/>
      <c r="I17" s="9">
        <f t="shared" si="0"/>
        <v>11</v>
      </c>
      <c r="J17" s="10"/>
      <c r="K17" s="9">
        <v>0</v>
      </c>
      <c r="L17" s="10">
        <f t="shared" si="1"/>
        <v>0</v>
      </c>
      <c r="M17" s="22">
        <v>67</v>
      </c>
      <c r="N17" s="23">
        <v>0.73</v>
      </c>
    </row>
    <row r="18" spans="1:14" s="11" customFormat="1">
      <c r="A18" s="21" t="s">
        <v>35</v>
      </c>
      <c r="B18" s="9" t="s">
        <v>21</v>
      </c>
      <c r="C18" s="22" t="s">
        <v>40</v>
      </c>
      <c r="D18" s="9" t="s">
        <v>42</v>
      </c>
      <c r="E18" s="22">
        <v>27</v>
      </c>
      <c r="F18" s="22">
        <v>23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22">
        <v>75</v>
      </c>
      <c r="N18" s="23">
        <v>0.74</v>
      </c>
    </row>
    <row r="19" spans="1:14" s="11" customFormat="1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92</v>
      </c>
      <c r="G28" s="17"/>
      <c r="H28" s="18"/>
      <c r="I28" s="17">
        <f t="shared" si="0"/>
        <v>28</v>
      </c>
      <c r="J28" s="18"/>
      <c r="K28" s="17">
        <f>SUM(K14:K27)</f>
        <v>0</v>
      </c>
      <c r="L28" s="18">
        <f t="shared" si="1"/>
        <v>0</v>
      </c>
      <c r="M28" s="17">
        <v>70</v>
      </c>
      <c r="N28" s="19">
        <f>AVERAGE(N14:N27)</f>
        <v>0.748</v>
      </c>
    </row>
    <row r="30" spans="1:14" ht="120" customHeight="1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>
      <c r="A32" s="12"/>
    </row>
    <row r="33" spans="1:10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>
      <c r="B34" s="35"/>
      <c r="C34" s="35"/>
      <c r="D34" s="35"/>
      <c r="G34" s="36"/>
      <c r="H34" s="36"/>
      <c r="I34" s="36"/>
      <c r="J34" s="36"/>
    </row>
    <row r="35" spans="1:10" hidden="1">
      <c r="A35" s="28" t="e">
        <v>#REF!</v>
      </c>
      <c r="B35" s="28"/>
      <c r="C35" s="6"/>
      <c r="E35" s="28"/>
      <c r="F35" s="28"/>
      <c r="G35" s="28"/>
      <c r="H35" s="28"/>
    </row>
    <row r="36" spans="1:10" hidden="1"/>
    <row r="37" spans="1:10" ht="45" customHeight="1">
      <c r="B37" s="29" t="s">
        <v>43</v>
      </c>
      <c r="C37" s="29"/>
      <c r="D37" s="29"/>
      <c r="E37" s="13"/>
      <c r="F37" s="13"/>
      <c r="G37" s="30" t="s">
        <v>44</v>
      </c>
      <c r="H37" s="30"/>
      <c r="I37" s="30"/>
      <c r="J37" s="30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10" type="noConversion"/>
  <pageMargins left="0.70866141732283472" right="0.70866141732283472" top="0.74803149606299213" bottom="1.05125" header="0.31496062992125984" footer="0.31496062992125984"/>
  <pageSetup scale="73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C28" zoomScale="125" zoomScaleNormal="125" zoomScaleSheetLayoutView="100" zoomScalePageLayoutView="125" workbookViewId="0">
      <selection activeCell="E7" sqref="E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45" t="s">
        <v>2</v>
      </c>
      <c r="B6" s="45"/>
      <c r="C6" s="45"/>
      <c r="D6" s="45"/>
      <c r="E6" s="46" t="str">
        <f>'1'!E6:H6</f>
        <v>EN SISTEMAS COMPUTACIONALES</v>
      </c>
      <c r="F6" s="46"/>
      <c r="G6" s="46"/>
      <c r="H6" s="46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SEP 22 - ENE 23</v>
      </c>
      <c r="M8" s="36"/>
      <c r="N8" s="36"/>
    </row>
    <row r="10" spans="1:14">
      <c r="A10" s="4" t="s">
        <v>8</v>
      </c>
      <c r="B10" s="36" t="str">
        <f>'1'!B10</f>
        <v>MTI. IVONNE CARMONA LOEZA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>
      <c r="A14" s="9" t="str">
        <f>'1'!A14</f>
        <v>FUNDAMENTOS DE INVESTIGACION</v>
      </c>
      <c r="B14" s="9" t="s">
        <v>48</v>
      </c>
      <c r="C14" s="9" t="str">
        <f>'1'!C14</f>
        <v>104C</v>
      </c>
      <c r="D14" s="9" t="str">
        <f>'1'!D14</f>
        <v>ISIC</v>
      </c>
      <c r="E14" s="9">
        <f>'1'!E14</f>
        <v>23</v>
      </c>
      <c r="F14" s="24"/>
      <c r="G14" s="9"/>
      <c r="H14" s="10"/>
      <c r="I14" s="9">
        <f t="shared" ref="I14:I28" si="0">(E14-SUM(F14:G14))-K14</f>
        <v>23</v>
      </c>
      <c r="J14" s="10"/>
      <c r="K14" s="24">
        <v>0</v>
      </c>
      <c r="L14" s="25">
        <f t="shared" ref="L14" si="1">K14/E14</f>
        <v>0</v>
      </c>
      <c r="M14" s="24"/>
      <c r="N14" s="26"/>
    </row>
    <row r="15" spans="1:14" s="11" customFormat="1">
      <c r="A15" s="9" t="str">
        <f>'1'!A15</f>
        <v>TALLER DE BASE DE DATOS</v>
      </c>
      <c r="B15" s="9" t="s">
        <v>48</v>
      </c>
      <c r="C15" s="9" t="str">
        <f>'1'!C15</f>
        <v>504A</v>
      </c>
      <c r="D15" s="9" t="str">
        <f>'1'!D15</f>
        <v>ISIC</v>
      </c>
      <c r="E15" s="9">
        <f>'1'!E15</f>
        <v>23</v>
      </c>
      <c r="F15" s="24"/>
      <c r="G15" s="9"/>
      <c r="H15" s="10"/>
      <c r="I15" s="9">
        <f t="shared" si="0"/>
        <v>23</v>
      </c>
      <c r="J15" s="10"/>
      <c r="K15" s="24">
        <v>0</v>
      </c>
      <c r="L15" s="25">
        <f t="shared" ref="L15:L28" si="2">K15/E15</f>
        <v>0</v>
      </c>
      <c r="M15" s="24"/>
      <c r="N15" s="26"/>
    </row>
    <row r="16" spans="1:14" s="11" customFormat="1" ht="24">
      <c r="A16" s="9" t="str">
        <f>'1'!A16</f>
        <v>BASE DE DATOS DISTRIBUIDAS</v>
      </c>
      <c r="B16" s="9" t="s">
        <v>47</v>
      </c>
      <c r="C16" s="9" t="str">
        <f>'1'!C16</f>
        <v>704A2</v>
      </c>
      <c r="D16" s="9" t="str">
        <f>'1'!D16</f>
        <v>ISIC</v>
      </c>
      <c r="E16" s="9">
        <f>'1'!E16</f>
        <v>7</v>
      </c>
      <c r="F16" s="24">
        <v>7</v>
      </c>
      <c r="G16" s="9"/>
      <c r="H16" s="10"/>
      <c r="I16" s="9">
        <f t="shared" si="0"/>
        <v>0</v>
      </c>
      <c r="J16" s="10"/>
      <c r="K16" s="24">
        <v>0</v>
      </c>
      <c r="L16" s="25">
        <f t="shared" si="2"/>
        <v>0</v>
      </c>
      <c r="M16" s="24">
        <v>99</v>
      </c>
      <c r="N16" s="26">
        <v>0.71</v>
      </c>
    </row>
    <row r="17" spans="1:14" s="11" customFormat="1">
      <c r="A17" s="9" t="str">
        <f>'1'!A17</f>
        <v>INFORMATICA PARA LA ADMINISTRACION</v>
      </c>
      <c r="B17" s="9" t="s">
        <v>47</v>
      </c>
      <c r="C17" s="9" t="str">
        <f>'1'!C17</f>
        <v>105A</v>
      </c>
      <c r="D17" s="9" t="str">
        <f>'1'!D17</f>
        <v>LADM</v>
      </c>
      <c r="E17" s="9">
        <f>'1'!E17</f>
        <v>40</v>
      </c>
      <c r="F17" s="24">
        <v>26</v>
      </c>
      <c r="G17" s="9"/>
      <c r="H17" s="10"/>
      <c r="I17" s="9">
        <f t="shared" si="0"/>
        <v>14</v>
      </c>
      <c r="J17" s="10"/>
      <c r="K17" s="24">
        <v>0</v>
      </c>
      <c r="L17" s="25">
        <f t="shared" si="2"/>
        <v>0</v>
      </c>
      <c r="M17" s="24">
        <v>56</v>
      </c>
      <c r="N17" s="26">
        <v>0.65</v>
      </c>
    </row>
    <row r="18" spans="1:14" s="11" customFormat="1">
      <c r="A18" s="9" t="str">
        <f>'1'!A18</f>
        <v>INFORMATICA PARA LA ADMINISTRACION</v>
      </c>
      <c r="B18" s="9" t="s">
        <v>47</v>
      </c>
      <c r="C18" s="9" t="str">
        <f>'1'!C18</f>
        <v>105C</v>
      </c>
      <c r="D18" s="9" t="str">
        <f>'1'!D18</f>
        <v>LADM</v>
      </c>
      <c r="E18" s="9">
        <f>'1'!E18</f>
        <v>27</v>
      </c>
      <c r="F18" s="24">
        <v>24</v>
      </c>
      <c r="G18" s="9"/>
      <c r="H18" s="10"/>
      <c r="I18" s="9">
        <f t="shared" si="0"/>
        <v>3</v>
      </c>
      <c r="J18" s="10"/>
      <c r="K18" s="24">
        <v>0</v>
      </c>
      <c r="L18" s="25">
        <f t="shared" si="2"/>
        <v>0</v>
      </c>
      <c r="M18" s="24">
        <v>80</v>
      </c>
      <c r="N18" s="26">
        <v>0.74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57</v>
      </c>
      <c r="G28" s="17"/>
      <c r="H28" s="18"/>
      <c r="I28" s="17">
        <f t="shared" si="0"/>
        <v>63</v>
      </c>
      <c r="J28" s="18"/>
      <c r="K28" s="17">
        <f>SUM(K14:K27)</f>
        <v>0</v>
      </c>
      <c r="L28" s="18">
        <f t="shared" si="2"/>
        <v>0</v>
      </c>
      <c r="M28" s="27">
        <f>AVERAGE(M14:M27)</f>
        <v>78.333333333333329</v>
      </c>
      <c r="N28" s="19">
        <f>AVERAGE(N14:N27)</f>
        <v>0.69999999999999984</v>
      </c>
    </row>
    <row r="30" spans="1:14" ht="120" customHeight="1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>
      <c r="A32" s="12"/>
    </row>
    <row r="33" spans="1:10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>
      <c r="B34" s="35"/>
      <c r="C34" s="35"/>
      <c r="D34" s="35"/>
      <c r="G34" s="36"/>
      <c r="H34" s="36"/>
      <c r="I34" s="36"/>
      <c r="J34" s="36"/>
    </row>
    <row r="35" spans="1:10" hidden="1">
      <c r="A35" s="28" t="e">
        <v>#REF!</v>
      </c>
      <c r="B35" s="28"/>
      <c r="C35" s="6"/>
      <c r="E35" s="28"/>
      <c r="F35" s="28"/>
      <c r="G35" s="28"/>
      <c r="H35" s="28"/>
    </row>
    <row r="36" spans="1:10" hidden="1"/>
    <row r="37" spans="1:10" ht="45" customHeight="1">
      <c r="B37" s="29" t="str">
        <f>B10</f>
        <v>MTI. IVONNE CARMONA LOEZA</v>
      </c>
      <c r="C37" s="29"/>
      <c r="D37" s="29"/>
      <c r="E37" s="13"/>
      <c r="F37" s="13"/>
      <c r="G37" s="29" t="str">
        <f>'1'!G37:J37</f>
        <v>ISC MARIA ELENA MORALES BENITEZ</v>
      </c>
      <c r="H37" s="29"/>
      <c r="I37" s="29"/>
      <c r="J37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9"/>
  <sheetViews>
    <sheetView topLeftCell="A17" zoomScaleSheetLayoutView="100" workbookViewId="0">
      <selection activeCell="E7" sqref="E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45" t="s">
        <v>2</v>
      </c>
      <c r="B6" s="45"/>
      <c r="C6" s="45"/>
      <c r="D6" s="45"/>
      <c r="E6" s="46" t="str">
        <f>'2'!E6:H6</f>
        <v>EN SISTEMAS COMPUTACIONALES</v>
      </c>
      <c r="F6" s="46"/>
      <c r="G6" s="46"/>
      <c r="H6" s="46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SEP 22 - ENE 23</v>
      </c>
      <c r="M8" s="36"/>
      <c r="N8" s="36"/>
    </row>
    <row r="10" spans="1:14">
      <c r="A10" s="4" t="s">
        <v>8</v>
      </c>
      <c r="B10" s="36" t="str">
        <f>'1'!B10</f>
        <v>MTI. IVONNE CARMONA LOEZA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>
      <c r="A14" s="9" t="str">
        <f>'1'!A14</f>
        <v>FUNDAMENTOS DE INVESTIGACION</v>
      </c>
      <c r="B14" s="9" t="s">
        <v>47</v>
      </c>
      <c r="C14" s="9" t="str">
        <f>'1'!C14</f>
        <v>104C</v>
      </c>
      <c r="D14" s="9" t="str">
        <f>'1'!D14</f>
        <v>ISIC</v>
      </c>
      <c r="E14" s="9">
        <f>'1'!E14</f>
        <v>23</v>
      </c>
      <c r="F14" s="24">
        <v>12</v>
      </c>
      <c r="G14" s="9"/>
      <c r="H14" s="10"/>
      <c r="I14" s="9">
        <f t="shared" ref="I14:I30" si="0">(E14-SUM(F14:G14))-K14</f>
        <v>11</v>
      </c>
      <c r="J14" s="10"/>
      <c r="K14" s="9">
        <v>0</v>
      </c>
      <c r="L14" s="10">
        <f t="shared" ref="L14:L30" si="1">K14/E14</f>
        <v>0</v>
      </c>
      <c r="M14" s="24">
        <v>48</v>
      </c>
      <c r="N14" s="26">
        <v>0.52</v>
      </c>
    </row>
    <row r="15" spans="1:14" s="11" customFormat="1" ht="24">
      <c r="A15" s="9" t="s">
        <v>32</v>
      </c>
      <c r="B15" s="9" t="s">
        <v>49</v>
      </c>
      <c r="C15" s="9" t="s">
        <v>51</v>
      </c>
      <c r="D15" s="9" t="str">
        <f>'1'!D15</f>
        <v>ISIC</v>
      </c>
      <c r="E15" s="9">
        <f>'1'!E15</f>
        <v>23</v>
      </c>
      <c r="F15" s="24">
        <v>18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24">
        <v>80</v>
      </c>
      <c r="N15" s="26">
        <v>0.78</v>
      </c>
    </row>
    <row r="16" spans="1:14" s="11" customFormat="1">
      <c r="A16" s="9" t="str">
        <f>'1'!A15</f>
        <v>TALLER DE BASE DE DATOS</v>
      </c>
      <c r="B16" s="9" t="s">
        <v>50</v>
      </c>
      <c r="C16" s="9" t="str">
        <f>'1'!C15</f>
        <v>504A</v>
      </c>
      <c r="D16" s="9" t="str">
        <f>'1'!D15</f>
        <v>ISIC</v>
      </c>
      <c r="E16" s="9">
        <f>'1'!E15</f>
        <v>23</v>
      </c>
      <c r="F16" s="24">
        <v>21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4">
        <v>86</v>
      </c>
      <c r="N16" s="26">
        <v>0.61</v>
      </c>
    </row>
    <row r="17" spans="1:14" s="11" customFormat="1">
      <c r="A17" s="9" t="s">
        <v>33</v>
      </c>
      <c r="B17" s="9" t="s">
        <v>49</v>
      </c>
      <c r="C17" s="9" t="s">
        <v>37</v>
      </c>
      <c r="D17" s="9" t="s">
        <v>41</v>
      </c>
      <c r="E17" s="9">
        <v>23</v>
      </c>
      <c r="F17" s="24">
        <v>14</v>
      </c>
      <c r="G17" s="9"/>
      <c r="H17" s="10"/>
      <c r="I17" s="9">
        <f t="shared" si="0"/>
        <v>9</v>
      </c>
      <c r="J17" s="10"/>
      <c r="K17" s="9">
        <v>0</v>
      </c>
      <c r="L17" s="10">
        <f t="shared" si="1"/>
        <v>0</v>
      </c>
      <c r="M17" s="24">
        <v>62</v>
      </c>
      <c r="N17" s="26">
        <v>0.61</v>
      </c>
    </row>
    <row r="18" spans="1:14" s="11" customFormat="1" ht="24">
      <c r="A18" s="9" t="str">
        <f>'1'!A16</f>
        <v>BASE DE DATOS DISTRIBUIDAS</v>
      </c>
      <c r="B18" s="9" t="s">
        <v>49</v>
      </c>
      <c r="C18" s="9" t="str">
        <f>'1'!C16</f>
        <v>704A2</v>
      </c>
      <c r="D18" s="9" t="str">
        <f>'1'!D16</f>
        <v>ISIC</v>
      </c>
      <c r="E18" s="9">
        <f>'1'!E16</f>
        <v>7</v>
      </c>
      <c r="F18" s="24">
        <v>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24">
        <v>100</v>
      </c>
      <c r="N18" s="26">
        <v>1</v>
      </c>
    </row>
    <row r="19" spans="1:14" s="11" customFormat="1">
      <c r="A19" s="9" t="str">
        <f>'1'!A17</f>
        <v>INFORMATICA PARA LA ADMINISTRACION</v>
      </c>
      <c r="B19" s="9" t="s">
        <v>49</v>
      </c>
      <c r="C19" s="9" t="str">
        <f>'1'!C17</f>
        <v>105A</v>
      </c>
      <c r="D19" s="9" t="str">
        <f>'1'!D17</f>
        <v>LADM</v>
      </c>
      <c r="E19" s="9">
        <f>'1'!E17</f>
        <v>40</v>
      </c>
      <c r="F19" s="24">
        <v>24</v>
      </c>
      <c r="G19" s="9"/>
      <c r="H19" s="10"/>
      <c r="I19" s="9">
        <f t="shared" si="0"/>
        <v>16</v>
      </c>
      <c r="J19" s="10"/>
      <c r="K19" s="9">
        <v>0</v>
      </c>
      <c r="L19" s="10">
        <f t="shared" si="1"/>
        <v>0</v>
      </c>
      <c r="M19" s="24">
        <v>56</v>
      </c>
      <c r="N19" s="26">
        <v>0.63</v>
      </c>
    </row>
    <row r="20" spans="1:14" s="11" customFormat="1">
      <c r="A20" s="9" t="str">
        <f>'1'!A18</f>
        <v>INFORMATICA PARA LA ADMINISTRACION</v>
      </c>
      <c r="B20" s="9" t="s">
        <v>49</v>
      </c>
      <c r="C20" s="9" t="str">
        <f>'1'!C18</f>
        <v>105C</v>
      </c>
      <c r="D20" s="9" t="str">
        <f>'1'!D18</f>
        <v>LADM</v>
      </c>
      <c r="E20" s="9">
        <f>'1'!E18</f>
        <v>27</v>
      </c>
      <c r="F20" s="24">
        <v>12</v>
      </c>
      <c r="G20" s="9"/>
      <c r="H20" s="10"/>
      <c r="I20" s="9">
        <f t="shared" si="0"/>
        <v>15</v>
      </c>
      <c r="J20" s="10"/>
      <c r="K20" s="9">
        <v>0</v>
      </c>
      <c r="L20" s="10">
        <f t="shared" si="1"/>
        <v>0</v>
      </c>
      <c r="M20" s="24">
        <v>38</v>
      </c>
      <c r="N20" s="26">
        <v>0.44</v>
      </c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166</v>
      </c>
      <c r="F30" s="17">
        <f>SUM(F14:F29)</f>
        <v>108</v>
      </c>
      <c r="G30" s="17"/>
      <c r="H30" s="18"/>
      <c r="I30" s="17">
        <f t="shared" si="0"/>
        <v>58</v>
      </c>
      <c r="J30" s="18"/>
      <c r="K30" s="17">
        <f>SUM(K14:K29)</f>
        <v>0</v>
      </c>
      <c r="L30" s="18">
        <f t="shared" si="1"/>
        <v>0</v>
      </c>
      <c r="M30" s="27">
        <f>AVERAGE(M14:M29)</f>
        <v>67.142857142857139</v>
      </c>
      <c r="N30" s="19">
        <f>AVERAGE(N14:N29)</f>
        <v>0.65571428571428581</v>
      </c>
    </row>
    <row r="32" spans="1:14" ht="120" customHeight="1">
      <c r="A32" s="39" t="s">
        <v>26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4" spans="1:10">
      <c r="A34" s="12"/>
    </row>
    <row r="35" spans="1:10">
      <c r="B35" s="33" t="s">
        <v>27</v>
      </c>
      <c r="C35" s="33"/>
      <c r="D35" s="33"/>
      <c r="G35" s="34" t="s">
        <v>28</v>
      </c>
      <c r="H35" s="34"/>
      <c r="I35" s="34"/>
      <c r="J35" s="34"/>
    </row>
    <row r="36" spans="1:10" ht="62.25" customHeight="1">
      <c r="B36" s="35"/>
      <c r="C36" s="35"/>
      <c r="D36" s="35"/>
      <c r="G36" s="36"/>
      <c r="H36" s="36"/>
      <c r="I36" s="36"/>
      <c r="J36" s="36"/>
    </row>
    <row r="37" spans="1:10" hidden="1">
      <c r="A37" s="28" t="e">
        <v>#REF!</v>
      </c>
      <c r="B37" s="28"/>
      <c r="C37" s="6"/>
      <c r="E37" s="28"/>
      <c r="F37" s="28"/>
      <c r="G37" s="28"/>
      <c r="H37" s="28"/>
    </row>
    <row r="38" spans="1:10" hidden="1"/>
    <row r="39" spans="1:10" ht="45" customHeight="1">
      <c r="B39" s="29" t="str">
        <f>B10</f>
        <v>MTI. IVONNE CARMONA LOEZA</v>
      </c>
      <c r="C39" s="29"/>
      <c r="D39" s="29"/>
      <c r="E39" s="13"/>
      <c r="F39" s="13"/>
      <c r="G39" s="29" t="str">
        <f>'1'!G37:J37</f>
        <v>ISC MARIA ELENA MORALES BENITEZ</v>
      </c>
      <c r="H39" s="29"/>
      <c r="I39" s="29"/>
      <c r="J39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8"/>
  <sheetViews>
    <sheetView topLeftCell="A23" zoomScale="110" zoomScaleNormal="110" zoomScaleSheetLayoutView="100" zoomScalePageLayoutView="110" workbookViewId="0">
      <selection activeCell="G39" sqref="G3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45" t="s">
        <v>2</v>
      </c>
      <c r="B6" s="45"/>
      <c r="C6" s="45"/>
      <c r="D6" s="45"/>
      <c r="E6" s="46" t="str">
        <f>'3'!E6:H6</f>
        <v>EN SISTEMAS COMPUTACIONALES</v>
      </c>
      <c r="F6" s="46"/>
      <c r="G6" s="46"/>
      <c r="H6" s="46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SEP 22 - ENE 23</v>
      </c>
      <c r="M8" s="36"/>
      <c r="N8" s="36"/>
    </row>
    <row r="10" spans="1:14">
      <c r="A10" s="4" t="s">
        <v>8</v>
      </c>
      <c r="B10" s="36" t="str">
        <f>'1'!B10</f>
        <v>MTI. IVONNE CARMONA LOEZA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>
      <c r="A14" s="9" t="str">
        <f>'1'!A14</f>
        <v>FUNDAMENTOS DE INVESTIGACION</v>
      </c>
      <c r="B14" s="9" t="s">
        <v>48</v>
      </c>
      <c r="C14" s="9" t="str">
        <f>'1'!C14</f>
        <v>104C</v>
      </c>
      <c r="D14" s="9" t="str">
        <f>'1'!D14</f>
        <v>ISIC</v>
      </c>
      <c r="E14" s="9">
        <f>'1'!E14</f>
        <v>23</v>
      </c>
      <c r="F14" s="9"/>
      <c r="G14" s="9"/>
      <c r="H14" s="10"/>
      <c r="I14" s="24">
        <f t="shared" ref="I14:I29" si="0">(E14-SUM(F14:G14))-K14</f>
        <v>23</v>
      </c>
      <c r="J14" s="10"/>
      <c r="K14" s="24"/>
      <c r="L14" s="25">
        <f t="shared" ref="L14:L29" si="1">K14/E14</f>
        <v>0</v>
      </c>
      <c r="M14" s="24"/>
      <c r="N14" s="26"/>
    </row>
    <row r="15" spans="1:14" s="11" customFormat="1">
      <c r="A15" s="9" t="str">
        <f>'1'!A15</f>
        <v>TALLER DE BASE DE DATOS</v>
      </c>
      <c r="B15" s="9" t="s">
        <v>52</v>
      </c>
      <c r="C15" s="9" t="str">
        <f>'1'!C15</f>
        <v>504A</v>
      </c>
      <c r="D15" s="9" t="str">
        <f>'1'!D15</f>
        <v>ISIC</v>
      </c>
      <c r="E15" s="9">
        <f>'1'!E15</f>
        <v>23</v>
      </c>
      <c r="F15" s="24">
        <v>17</v>
      </c>
      <c r="G15" s="9"/>
      <c r="H15" s="10"/>
      <c r="I15" s="24">
        <f t="shared" si="0"/>
        <v>6</v>
      </c>
      <c r="J15" s="10"/>
      <c r="K15" s="24">
        <v>0</v>
      </c>
      <c r="L15" s="25">
        <f t="shared" si="1"/>
        <v>0</v>
      </c>
      <c r="M15" s="24">
        <v>72</v>
      </c>
      <c r="N15" s="26">
        <v>0.7</v>
      </c>
    </row>
    <row r="16" spans="1:14" s="11" customFormat="1">
      <c r="A16" s="9" t="s">
        <v>33</v>
      </c>
      <c r="B16" s="9" t="s">
        <v>53</v>
      </c>
      <c r="C16" s="9" t="s">
        <v>37</v>
      </c>
      <c r="D16" s="9" t="s">
        <v>41</v>
      </c>
      <c r="E16" s="9">
        <v>23</v>
      </c>
      <c r="F16" s="24">
        <v>17</v>
      </c>
      <c r="G16" s="9"/>
      <c r="H16" s="10"/>
      <c r="I16" s="24">
        <f t="shared" si="0"/>
        <v>6</v>
      </c>
      <c r="J16" s="10"/>
      <c r="K16" s="24">
        <v>0</v>
      </c>
      <c r="L16" s="25">
        <v>0</v>
      </c>
      <c r="M16" s="24">
        <v>72</v>
      </c>
      <c r="N16" s="26">
        <v>0.7</v>
      </c>
    </row>
    <row r="17" spans="1:14" s="11" customFormat="1" ht="24">
      <c r="A17" s="9" t="str">
        <f>'1'!A16</f>
        <v>BASE DE DATOS DISTRIBUIDAS</v>
      </c>
      <c r="B17" s="9" t="s">
        <v>52</v>
      </c>
      <c r="C17" s="9" t="str">
        <f>'1'!C16</f>
        <v>704A2</v>
      </c>
      <c r="D17" s="9" t="str">
        <f>'1'!D16</f>
        <v>ISIC</v>
      </c>
      <c r="E17" s="9">
        <f>'1'!E16</f>
        <v>7</v>
      </c>
      <c r="F17" s="24">
        <v>7</v>
      </c>
      <c r="G17" s="24"/>
      <c r="H17" s="25"/>
      <c r="I17" s="24">
        <f t="shared" si="0"/>
        <v>0</v>
      </c>
      <c r="J17" s="25"/>
      <c r="K17" s="24">
        <v>0</v>
      </c>
      <c r="L17" s="25">
        <f t="shared" si="1"/>
        <v>0</v>
      </c>
      <c r="M17" s="24">
        <v>90</v>
      </c>
      <c r="N17" s="26">
        <v>0.56999999999999995</v>
      </c>
    </row>
    <row r="18" spans="1:14" s="11" customFormat="1">
      <c r="A18" s="9" t="str">
        <f>'1'!A17</f>
        <v>INFORMATICA PARA LA ADMINISTRACION</v>
      </c>
      <c r="B18" s="9" t="s">
        <v>52</v>
      </c>
      <c r="C18" s="9" t="str">
        <f>'1'!C17</f>
        <v>105A</v>
      </c>
      <c r="D18" s="9" t="str">
        <f>'1'!D17</f>
        <v>LADM</v>
      </c>
      <c r="E18" s="9">
        <f>'1'!E17</f>
        <v>40</v>
      </c>
      <c r="F18" s="24">
        <v>22</v>
      </c>
      <c r="G18" s="24"/>
      <c r="H18" s="25"/>
      <c r="I18" s="24">
        <f t="shared" si="0"/>
        <v>18</v>
      </c>
      <c r="J18" s="25"/>
      <c r="K18" s="24">
        <v>0</v>
      </c>
      <c r="L18" s="25">
        <f t="shared" si="1"/>
        <v>0</v>
      </c>
      <c r="M18" s="24">
        <v>56</v>
      </c>
      <c r="N18" s="26">
        <v>0.57999999999999996</v>
      </c>
    </row>
    <row r="19" spans="1:14" s="11" customFormat="1">
      <c r="A19" s="9" t="str">
        <f>'1'!A18</f>
        <v>INFORMATICA PARA LA ADMINISTRACION</v>
      </c>
      <c r="B19" s="9" t="s">
        <v>52</v>
      </c>
      <c r="C19" s="9" t="str">
        <f>'1'!C18</f>
        <v>105C</v>
      </c>
      <c r="D19" s="9" t="str">
        <f>'1'!D18</f>
        <v>LADM</v>
      </c>
      <c r="E19" s="9">
        <f>'1'!E18</f>
        <v>27</v>
      </c>
      <c r="F19" s="24">
        <v>20</v>
      </c>
      <c r="G19" s="24"/>
      <c r="H19" s="25"/>
      <c r="I19" s="24">
        <f t="shared" si="0"/>
        <v>7</v>
      </c>
      <c r="J19" s="25"/>
      <c r="K19" s="24">
        <v>0</v>
      </c>
      <c r="L19" s="25">
        <f t="shared" si="1"/>
        <v>0</v>
      </c>
      <c r="M19" s="24">
        <v>67</v>
      </c>
      <c r="N19" s="26">
        <v>0.74</v>
      </c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143</v>
      </c>
      <c r="F29" s="17">
        <f>SUM(F14:F28)</f>
        <v>83</v>
      </c>
      <c r="G29" s="17">
        <f>SUM(G14:G28)</f>
        <v>0</v>
      </c>
      <c r="H29" s="18">
        <f>SUM(F29:G29)/E29</f>
        <v>0.58041958041958042</v>
      </c>
      <c r="I29" s="17">
        <f t="shared" si="0"/>
        <v>60</v>
      </c>
      <c r="J29" s="18">
        <f t="shared" ref="J29" si="2">I29/E29</f>
        <v>0.41958041958041958</v>
      </c>
      <c r="K29" s="17">
        <f>SUM(K14:K28)</f>
        <v>0</v>
      </c>
      <c r="L29" s="18">
        <f t="shared" si="1"/>
        <v>0</v>
      </c>
      <c r="M29" s="17">
        <f>AVERAGE(M14:M28)</f>
        <v>71.400000000000006</v>
      </c>
      <c r="N29" s="19">
        <f>AVERAGE(N14:N28)</f>
        <v>0.65800000000000003</v>
      </c>
    </row>
    <row r="31" spans="1:14" ht="120" customHeight="1">
      <c r="A31" s="39" t="s">
        <v>26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3" spans="1:10">
      <c r="A33" s="12"/>
    </row>
    <row r="34" spans="1:10">
      <c r="B34" s="33" t="s">
        <v>27</v>
      </c>
      <c r="C34" s="33"/>
      <c r="D34" s="33"/>
      <c r="G34" s="34" t="s">
        <v>28</v>
      </c>
      <c r="H34" s="34"/>
      <c r="I34" s="34"/>
      <c r="J34" s="34"/>
    </row>
    <row r="35" spans="1:10" ht="62.25" customHeight="1">
      <c r="B35" s="35"/>
      <c r="C35" s="35"/>
      <c r="D35" s="35"/>
      <c r="G35" s="36"/>
      <c r="H35" s="36"/>
      <c r="I35" s="36"/>
      <c r="J35" s="36"/>
    </row>
    <row r="36" spans="1:10" hidden="1">
      <c r="A36" s="28" t="e">
        <v>#REF!</v>
      </c>
      <c r="B36" s="28"/>
      <c r="C36" s="6"/>
      <c r="E36" s="28"/>
      <c r="F36" s="28"/>
      <c r="G36" s="28"/>
      <c r="H36" s="28"/>
    </row>
    <row r="37" spans="1:10" hidden="1"/>
    <row r="38" spans="1:10" ht="45" customHeight="1">
      <c r="B38" s="29" t="str">
        <f>B10</f>
        <v>MTI. IVONNE CARMONA LOEZA</v>
      </c>
      <c r="C38" s="29"/>
      <c r="D38" s="29"/>
      <c r="E38" s="13"/>
      <c r="F38" s="13"/>
      <c r="G38" s="29" t="s">
        <v>54</v>
      </c>
      <c r="H38" s="29"/>
      <c r="I38" s="29"/>
      <c r="J38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topLeftCell="A8" zoomScale="125" zoomScaleNormal="125" zoomScaleSheetLayoutView="100" zoomScalePageLayoutView="125" workbookViewId="0">
      <selection activeCell="B19" sqref="B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SEP 22 - ENE 23</v>
      </c>
      <c r="M8" s="36"/>
      <c r="N8" s="36"/>
    </row>
    <row r="10" spans="1:14">
      <c r="A10" s="4" t="s">
        <v>8</v>
      </c>
      <c r="B10" s="36" t="str">
        <f>'1'!B10</f>
        <v>MTI. IVONNE CARMONA LOEZA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>
      <c r="A14" s="9" t="str">
        <f>'1'!A14</f>
        <v>FUNDAMENTOS DE INVESTIGACION</v>
      </c>
      <c r="B14" s="9" t="s">
        <v>55</v>
      </c>
      <c r="C14" s="9" t="str">
        <f>'1'!C14</f>
        <v>104C</v>
      </c>
      <c r="D14" s="9" t="str">
        <f>'1'!D14</f>
        <v>ISIC</v>
      </c>
      <c r="E14" s="9">
        <v>23</v>
      </c>
      <c r="F14" s="9">
        <v>10</v>
      </c>
      <c r="G14" s="9">
        <v>3</v>
      </c>
      <c r="H14" s="10">
        <f>(F14+G14)/E14</f>
        <v>0.56521739130434778</v>
      </c>
      <c r="I14" s="9">
        <f t="shared" ref="I14:I28" si="0">(E14-SUM(F14:G14))-K14</f>
        <v>10</v>
      </c>
      <c r="J14" s="10">
        <f t="shared" ref="J14:J28" si="1">I14/E14</f>
        <v>0.43478260869565216</v>
      </c>
      <c r="K14" s="9">
        <v>0</v>
      </c>
      <c r="L14" s="10">
        <f t="shared" ref="L14:L28" si="2">K14/E14</f>
        <v>0</v>
      </c>
      <c r="M14" s="9">
        <v>51</v>
      </c>
      <c r="N14" s="15">
        <v>0.56999999999999995</v>
      </c>
    </row>
    <row r="15" spans="1:14" s="11" customFormat="1">
      <c r="A15" s="9" t="str">
        <f>'1'!A15</f>
        <v>TALLER DE BASE DE DATOS</v>
      </c>
      <c r="B15" s="9" t="s">
        <v>55</v>
      </c>
      <c r="C15" s="9" t="str">
        <f>'1'!C15</f>
        <v>504A</v>
      </c>
      <c r="D15" s="9" t="str">
        <f>'1'!D15</f>
        <v>ISIC</v>
      </c>
      <c r="E15" s="9">
        <f>'1'!E15</f>
        <v>23</v>
      </c>
      <c r="F15" s="9">
        <v>14</v>
      </c>
      <c r="G15" s="9">
        <v>5</v>
      </c>
      <c r="H15" s="10">
        <f t="shared" ref="H15:H18" si="3">(F15+G15)/E15</f>
        <v>0.82608695652173914</v>
      </c>
      <c r="I15" s="9">
        <f t="shared" si="0"/>
        <v>4</v>
      </c>
      <c r="J15" s="10">
        <f t="shared" si="1"/>
        <v>0.17391304347826086</v>
      </c>
      <c r="K15" s="9">
        <v>0</v>
      </c>
      <c r="L15" s="10">
        <f t="shared" si="2"/>
        <v>0</v>
      </c>
      <c r="M15" s="9">
        <v>73</v>
      </c>
      <c r="N15" s="15">
        <v>0.78</v>
      </c>
    </row>
    <row r="16" spans="1:14" s="11" customFormat="1" ht="24">
      <c r="A16" s="9" t="str">
        <f>'1'!A16</f>
        <v>BASE DE DATOS DISTRIBUIDAS</v>
      </c>
      <c r="B16" s="9" t="s">
        <v>55</v>
      </c>
      <c r="C16" s="9" t="str">
        <f>'1'!C16</f>
        <v>704A2</v>
      </c>
      <c r="D16" s="9" t="str">
        <f>'1'!D16</f>
        <v>ISIC</v>
      </c>
      <c r="E16" s="9">
        <f>'1'!E16</f>
        <v>7</v>
      </c>
      <c r="F16" s="9">
        <v>6</v>
      </c>
      <c r="G16" s="9">
        <v>1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92</v>
      </c>
      <c r="N16" s="15">
        <v>0.71</v>
      </c>
    </row>
    <row r="17" spans="1:14" s="11" customFormat="1">
      <c r="A17" s="9" t="str">
        <f>'1'!A17</f>
        <v>INFORMATICA PARA LA ADMINISTRACION</v>
      </c>
      <c r="B17" s="9" t="s">
        <v>55</v>
      </c>
      <c r="C17" s="9" t="str">
        <f>'1'!C17</f>
        <v>105A</v>
      </c>
      <c r="D17" s="9" t="str">
        <f>'1'!D17</f>
        <v>LADM</v>
      </c>
      <c r="E17" s="9">
        <f>'1'!E17</f>
        <v>40</v>
      </c>
      <c r="F17" s="9">
        <v>21</v>
      </c>
      <c r="G17" s="9">
        <v>7</v>
      </c>
      <c r="H17" s="10">
        <f t="shared" si="3"/>
        <v>0.7</v>
      </c>
      <c r="I17" s="9">
        <f t="shared" si="0"/>
        <v>12</v>
      </c>
      <c r="J17" s="10">
        <f t="shared" si="1"/>
        <v>0.3</v>
      </c>
      <c r="K17" s="9">
        <v>0</v>
      </c>
      <c r="L17" s="10">
        <f t="shared" si="2"/>
        <v>0</v>
      </c>
      <c r="M17" s="9">
        <v>62</v>
      </c>
      <c r="N17" s="15">
        <v>0.7</v>
      </c>
    </row>
    <row r="18" spans="1:14" s="11" customFormat="1">
      <c r="A18" s="9" t="str">
        <f>'1'!A18</f>
        <v>INFORMATICA PARA LA ADMINISTRACION</v>
      </c>
      <c r="B18" s="9" t="s">
        <v>55</v>
      </c>
      <c r="C18" s="9" t="str">
        <f>'1'!C18</f>
        <v>105C</v>
      </c>
      <c r="D18" s="9" t="str">
        <f>'1'!D18</f>
        <v>LADM</v>
      </c>
      <c r="E18" s="9">
        <f>'1'!E18</f>
        <v>27</v>
      </c>
      <c r="F18" s="9">
        <v>12</v>
      </c>
      <c r="G18" s="9">
        <v>10</v>
      </c>
      <c r="H18" s="10">
        <f t="shared" si="3"/>
        <v>0.81481481481481477</v>
      </c>
      <c r="I18" s="9">
        <f t="shared" si="0"/>
        <v>5</v>
      </c>
      <c r="J18" s="10">
        <f t="shared" si="1"/>
        <v>0.18518518518518517</v>
      </c>
      <c r="K18" s="9">
        <v>0</v>
      </c>
      <c r="L18" s="10">
        <f t="shared" si="2"/>
        <v>0</v>
      </c>
      <c r="M18" s="9">
        <v>72</v>
      </c>
      <c r="N18" s="15">
        <v>0.81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63</v>
      </c>
      <c r="G28" s="17">
        <f>SUM(G14:G27)</f>
        <v>26</v>
      </c>
      <c r="H28" s="18">
        <f>SUM(F28:G28)/E28</f>
        <v>0.7416666666666667</v>
      </c>
      <c r="I28" s="17">
        <f t="shared" si="0"/>
        <v>31</v>
      </c>
      <c r="J28" s="18">
        <f t="shared" si="1"/>
        <v>0.25833333333333336</v>
      </c>
      <c r="K28" s="17">
        <f>SUM(K14:K27)</f>
        <v>0</v>
      </c>
      <c r="L28" s="18">
        <f t="shared" si="2"/>
        <v>0</v>
      </c>
      <c r="M28" s="17">
        <f>AVERAGE(M14:M27)</f>
        <v>70</v>
      </c>
      <c r="N28" s="19">
        <f>AVERAGE(N14:N27)</f>
        <v>0.71399999999999997</v>
      </c>
    </row>
    <row r="30" spans="1:14" ht="120" customHeight="1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>
      <c r="A32" s="12"/>
    </row>
    <row r="33" spans="1:10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>
      <c r="B34" s="35"/>
      <c r="C34" s="35"/>
      <c r="D34" s="35"/>
      <c r="G34" s="36"/>
      <c r="H34" s="36"/>
      <c r="I34" s="36"/>
      <c r="J34" s="36"/>
    </row>
    <row r="35" spans="1:10" hidden="1">
      <c r="A35" s="28" t="e">
        <v>#REF!</v>
      </c>
      <c r="B35" s="28"/>
      <c r="C35" s="6"/>
      <c r="E35" s="28"/>
      <c r="F35" s="28"/>
      <c r="G35" s="28"/>
      <c r="H35" s="28"/>
    </row>
    <row r="36" spans="1:10" hidden="1"/>
    <row r="37" spans="1:10" ht="45" customHeight="1">
      <c r="B37" s="29" t="str">
        <f>B10</f>
        <v>MTI. IVONNE CARMONA LOEZA</v>
      </c>
      <c r="C37" s="29"/>
      <c r="D37" s="29"/>
      <c r="E37" s="13"/>
      <c r="F37" s="13"/>
      <c r="G37" s="29" t="s">
        <v>54</v>
      </c>
      <c r="H37" s="29"/>
      <c r="I37" s="29"/>
      <c r="J37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IVONNE  CARMONA</cp:lastModifiedBy>
  <cp:revision/>
  <cp:lastPrinted>2022-10-19T16:50:28Z</cp:lastPrinted>
  <dcterms:created xsi:type="dcterms:W3CDTF">2021-11-22T14:45:25Z</dcterms:created>
  <dcterms:modified xsi:type="dcterms:W3CDTF">2023-01-18T22:23:30Z</dcterms:modified>
  <cp:category/>
  <cp:contentStatus/>
</cp:coreProperties>
</file>