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F:\3. SEPT22 -ENE 23\REPORTES SEPT 22- ENE 23\"/>
    </mc:Choice>
  </mc:AlternateContent>
  <xr:revisionPtr revIDLastSave="0" documentId="13_ncr:1_{0CA6F30F-1B26-4F08-8595-BDEB76BDF6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E16" i="22"/>
  <c r="H16" i="22" s="1"/>
  <c r="C17" i="22"/>
  <c r="D17" i="22"/>
  <c r="E17" i="22"/>
  <c r="H17" i="22" s="1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I24" i="22"/>
  <c r="J24" i="22" s="1"/>
  <c r="H24" i="22"/>
  <c r="I23" i="22"/>
  <c r="J23" i="22" s="1"/>
  <c r="L21" i="22"/>
  <c r="H21" i="22"/>
  <c r="L19" i="22"/>
  <c r="I19" i="22"/>
  <c r="J19" i="22" s="1"/>
  <c r="H19" i="22"/>
  <c r="I17" i="22"/>
  <c r="J17" i="22" s="1"/>
  <c r="L16" i="22"/>
  <c r="I16" i="22"/>
  <c r="J16" i="22" s="1"/>
  <c r="L15" i="22"/>
  <c r="I15" i="22"/>
  <c r="J15" i="22" s="1"/>
  <c r="H15" i="22"/>
  <c r="B38" i="10"/>
  <c r="N29" i="10"/>
  <c r="M29" i="10"/>
  <c r="K29" i="10"/>
  <c r="G29" i="10"/>
  <c r="F29" i="10"/>
  <c r="E29" i="10"/>
  <c r="L28" i="10"/>
  <c r="L27" i="10"/>
  <c r="L26" i="10"/>
  <c r="L25" i="10"/>
  <c r="L24" i="10"/>
  <c r="L23" i="10"/>
  <c r="L22" i="10"/>
  <c r="L21" i="10"/>
  <c r="L20" i="10"/>
  <c r="L19" i="10"/>
  <c r="I19" i="10"/>
  <c r="L18" i="10"/>
  <c r="I18" i="10"/>
  <c r="L16" i="10"/>
  <c r="I16" i="10"/>
  <c r="L15" i="10"/>
  <c r="I15" i="10"/>
  <c r="L14" i="10"/>
  <c r="I14" i="10"/>
  <c r="L17" i="22" l="1"/>
  <c r="L23" i="22"/>
  <c r="I14" i="22"/>
  <c r="J14" i="22" s="1"/>
  <c r="I20" i="22"/>
  <c r="J20" i="22" s="1"/>
  <c r="H20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<sst xmlns="http://schemas.openxmlformats.org/spreadsheetml/2006/main" count="192" uniqueCount="49">
  <si>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</si>
  <si>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</si>
  <si>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</si>
  <si>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</si>
  <si>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</si>
  <si>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</si>
  <si>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</si>
  <si>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</si>
  <si>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</si>
  <si>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</si>
  <si>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</si>
  <si>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</si>
  <si>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</si>
  <si>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</si>
  <si>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</si>
  <si>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</si>
  <si>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</si>
  <si>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</si>
  <si>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</si>
  <si>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</si>
  <si>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</si>
  <si>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</si>
  <si>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</si>
  <si>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</si>
  <si>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</si>
  <si>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</si>
  <si>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</si>
  <si>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</si>
  <si>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</si>
  <si>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</si>
  <si>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</si>
  <si>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</si>
  <si>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</si>
  <si>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</si>
  <si>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</si>
  <si>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</si>
  <si>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</si>
  <si>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</si>
  <si>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PLANEACION FINANCIERA</t>
  </si>
  <si>
    <t>GESTION DE COSTOS</t>
  </si>
  <si>
    <t>TALLER DE ADMINISTRACION</t>
  </si>
  <si>
    <t>CONTABILIDAD FINANCIERA</t>
  </si>
  <si>
    <t>GESTION FINANCIERA PARA PROYECTOS DE INNOVACION</t>
  </si>
  <si>
    <t>MCA. LILIANA IRASEMA AGUIRRE CARDOZA</t>
  </si>
  <si>
    <t>7°</t>
  </si>
  <si>
    <t>5°</t>
  </si>
  <si>
    <t>IIND</t>
  </si>
  <si>
    <t>ISC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</si>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</sst>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topLeftCell="A4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34</v>
      </c>
      <c r="M8" s="33"/>
      <c r="N8" s="33"/>
    </row>
    <row r="10" spans="1:17" x14ac:dyDescent="0.2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32</v>
      </c>
      <c r="Q13" s="1">
        <f>P13/P14</f>
        <v>0.78048780487804881</v>
      </c>
    </row>
    <row r="14" spans="1:17" s="11" customFormat="1" x14ac:dyDescent="0.2">
      <c r="A14" s="8" t="s">
        <v>41</v>
      </c>
      <c r="B14" s="9" t="s">
        <v>21</v>
      </c>
      <c r="C14" s="9" t="s">
        <v>4</v>
      </c>
      <c r="D14" s="9" t="s">
        <v>48</v>
      </c>
      <c r="E14" s="9">
        <v>38</v>
      </c>
      <c r="F14" s="9">
        <v>31</v>
      </c>
      <c r="G14" s="9"/>
      <c r="H14" s="10"/>
      <c r="I14" s="9">
        <f t="shared" ref="I14:I29" si="0">(E14-SUM(F14:G14))-K14</f>
        <v>7</v>
      </c>
      <c r="J14" s="10"/>
      <c r="K14" s="9">
        <v>0</v>
      </c>
      <c r="L14" s="10">
        <f t="shared" ref="L14:L29" si="1">K14/E14</f>
        <v>0</v>
      </c>
      <c r="M14" s="9">
        <v>69</v>
      </c>
      <c r="N14" s="15">
        <v>0.82</v>
      </c>
      <c r="P14" s="11">
        <v>41</v>
      </c>
    </row>
    <row r="15" spans="1:17" s="11" customFormat="1" x14ac:dyDescent="0.2">
      <c r="A15" s="8" t="s">
        <v>39</v>
      </c>
      <c r="B15" s="9" t="s">
        <v>21</v>
      </c>
      <c r="C15" s="9" t="s">
        <v>45</v>
      </c>
      <c r="D15" s="9" t="s">
        <v>46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86</v>
      </c>
      <c r="N15" s="15">
        <v>0.96</v>
      </c>
    </row>
    <row r="16" spans="1:17" s="11" customFormat="1" x14ac:dyDescent="0.2">
      <c r="A16" s="8" t="s">
        <v>38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34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86</v>
      </c>
      <c r="N16" s="15">
        <v>0.83</v>
      </c>
    </row>
    <row r="17" spans="1:14" s="11" customFormat="1" ht="25.5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>
        <v>1</v>
      </c>
      <c r="N17" s="15">
        <v>1</v>
      </c>
    </row>
    <row r="18" spans="1:14" s="11" customFormat="1" x14ac:dyDescent="0.2">
      <c r="A18" s="8" t="s">
        <v>40</v>
      </c>
      <c r="B18" s="9" t="s">
        <v>21</v>
      </c>
      <c r="C18" s="9" t="s">
        <v>4</v>
      </c>
      <c r="D18" s="9" t="s">
        <v>47</v>
      </c>
      <c r="E18" s="9">
        <v>41</v>
      </c>
      <c r="F18" s="9">
        <v>35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75</v>
      </c>
      <c r="N18" s="15">
        <v>0.83</v>
      </c>
    </row>
    <row r="19" spans="1:14" s="11" customFormat="1" x14ac:dyDescent="0.2">
      <c r="A19" s="8" t="s">
        <v>40</v>
      </c>
      <c r="B19" s="9" t="s">
        <v>32</v>
      </c>
      <c r="C19" s="9" t="s">
        <v>4</v>
      </c>
      <c r="D19" s="9" t="s">
        <v>47</v>
      </c>
      <c r="E19" s="9">
        <v>41</v>
      </c>
      <c r="F19" s="9">
        <v>36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73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1"/>
        <v>#DIV/0!</v>
      </c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 t="e">
        <f t="shared" si="1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199</v>
      </c>
      <c r="F29" s="17">
        <f>SUM(F14:F28)</f>
        <v>179</v>
      </c>
      <c r="G29" s="17">
        <f>SUM(G14:G28)</f>
        <v>0</v>
      </c>
      <c r="H29" s="18">
        <v>0</v>
      </c>
      <c r="I29" s="17">
        <f t="shared" si="0"/>
        <v>20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65</v>
      </c>
      <c r="N29" s="19">
        <f>AVERAGE(N14:N28)</f>
        <v>0.87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MCA. LILIANA IRASEMA AGUIRRE CARDOZA</v>
      </c>
      <c r="C38" s="39"/>
      <c r="D38" s="39"/>
      <c r="E38" s="13"/>
      <c r="F38" s="13"/>
      <c r="G38" s="39" t="s">
        <v>35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Normal="10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38</v>
      </c>
      <c r="B14" s="9" t="s">
        <v>37</v>
      </c>
      <c r="C14" s="9" t="str">
        <f>'1'!C14</f>
        <v>1°</v>
      </c>
      <c r="D14" s="9" t="str">
        <f>'1'!D14</f>
        <v>IINF</v>
      </c>
      <c r="E14" s="9">
        <f>'1'!E14</f>
        <v>38</v>
      </c>
      <c r="F14" s="9">
        <v>26</v>
      </c>
      <c r="G14" s="9"/>
      <c r="H14" s="10">
        <f t="shared" ref="H14:H27" si="0">F14/E14</f>
        <v>0.68421052631578949</v>
      </c>
      <c r="I14" s="9">
        <f t="shared" ref="I14:I28" si="1">(E14-SUM(F14:G14))-K14</f>
        <v>12</v>
      </c>
      <c r="J14" s="10">
        <f t="shared" ref="J14:J28" si="2">I14/E14</f>
        <v>0.31578947368421051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39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">
        <v>40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">
        <v>41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">
        <v>42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26</v>
      </c>
      <c r="G28" s="17">
        <f>SUM(G14:G27)</f>
        <v>0</v>
      </c>
      <c r="H28" s="18">
        <f>SUM(F28:G28)/E28</f>
        <v>0.16774193548387098</v>
      </c>
      <c r="I28" s="17">
        <f t="shared" si="1"/>
        <v>129</v>
      </c>
      <c r="J28" s="18">
        <f t="shared" si="2"/>
        <v>0.83225806451612905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MCA. LILIANA IRASEMA AGUIRRE CARDOZA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FINANCIERA</v>
      </c>
      <c r="B14" s="9"/>
      <c r="C14" s="9" t="str">
        <f>'1'!C14</f>
        <v>1°</v>
      </c>
      <c r="D14" s="9" t="str">
        <f>'1'!D14</f>
        <v>IINF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COSTOS</v>
      </c>
      <c r="B15" s="9"/>
      <c r="C15" s="9" t="str">
        <f>'1'!C15</f>
        <v>5°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PLANEACION FINANCIERA</v>
      </c>
      <c r="B16" s="9"/>
      <c r="C16" s="9" t="str">
        <f>'1'!C16</f>
        <v>7°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'1'!A18</f>
        <v>TALLER DE ADMINISTRACION</v>
      </c>
      <c r="B17" s="9"/>
      <c r="C17" s="9" t="str">
        <f>'1'!C18</f>
        <v>1°</v>
      </c>
      <c r="D17" s="9" t="str">
        <f>'1'!D18</f>
        <v>ISC</v>
      </c>
      <c r="E17" s="9">
        <f>'1'!E18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'1'!A19</f>
        <v>TALLER DE ADMINISTRACION</v>
      </c>
      <c r="B18" s="9"/>
      <c r="C18" s="9" t="str">
        <f>'1'!C19</f>
        <v>1°</v>
      </c>
      <c r="D18" s="9" t="str">
        <f>'1'!D19</f>
        <v>ISC</v>
      </c>
      <c r="E18" s="9">
        <f>'1'!E19</f>
        <v>41</v>
      </c>
      <c r="F18" s="9"/>
      <c r="G18" s="9"/>
      <c r="H18" s="10">
        <f t="shared" si="0"/>
        <v>0</v>
      </c>
      <c r="I18" s="9">
        <f t="shared" si="1"/>
        <v>41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LILIANA IRASEMA AGUIRRE CARDOZA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2022-11-08T22:17:52Z</dcterms:modified>
  <cp:category/>
  <cp:contentStatus/>
</cp:coreProperties>
</file>