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3. SEPT22 -ENE 23\REPORTES SEPT 22- ENE 23\"/>
    </mc:Choice>
  </mc:AlternateContent>
  <xr:revisionPtr revIDLastSave="0" documentId="13_ncr:1_{6A48AF0C-E921-40FD-BB52-4EB5D792609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22" l="1"/>
  <c r="Q13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I17" i="23"/>
  <c r="J17" i="23" s="1"/>
  <c r="E16" i="23"/>
  <c r="I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C16" i="22"/>
  <c r="D16" i="22"/>
  <c r="C18" i="22"/>
  <c r="D18" i="22"/>
  <c r="L18" i="22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I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C14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L25" i="22"/>
  <c r="I25" i="22"/>
  <c r="I24" i="22"/>
  <c r="I23" i="22"/>
  <c r="L21" i="22"/>
  <c r="L19" i="22"/>
  <c r="I19" i="22"/>
  <c r="I17" i="22"/>
  <c r="L16" i="22"/>
  <c r="I16" i="22"/>
  <c r="L15" i="22"/>
  <c r="I15" i="22"/>
  <c r="B38" i="10"/>
  <c r="N29" i="10"/>
  <c r="M29" i="10"/>
  <c r="K29" i="10"/>
  <c r="G29" i="10"/>
  <c r="F29" i="10"/>
  <c r="E29" i="10"/>
  <c r="L28" i="10"/>
  <c r="L27" i="10"/>
  <c r="L26" i="10"/>
  <c r="L25" i="10"/>
  <c r="L24" i="10"/>
  <c r="L23" i="10"/>
  <c r="L22" i="10"/>
  <c r="L21" i="10"/>
  <c r="L20" i="10"/>
  <c r="L19" i="10"/>
  <c r="I19" i="10"/>
  <c r="L18" i="10"/>
  <c r="I18" i="10"/>
  <c r="L16" i="10"/>
  <c r="I16" i="10"/>
  <c r="L15" i="10"/>
  <c r="I15" i="10"/>
  <c r="L14" i="10"/>
  <c r="I14" i="10"/>
  <c r="L17" i="22" l="1"/>
  <c r="L23" i="22"/>
  <c r="I14" i="22"/>
  <c r="I20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<sst xmlns="http://schemas.openxmlformats.org/spreadsheetml/2006/main" count="204" uniqueCount="53">
  <si>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</si>
  <si>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</si>
  <si>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</si>
  <si>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</si>
  <si>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</si>
  <si>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</si>
  <si>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</si>
  <si>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</si>
  <si>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</si>
  <si>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</si>
  <si>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</si>
  <si>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</si>
  <si>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</si>
  <si>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</si>
  <si>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</si>
  <si>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</si>
  <si>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</si>
  <si>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</si>
  <si>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</si>
  <si>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</si>
  <si>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</si>
  <si>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</si>
  <si>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</si>
  <si>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</si>
  <si>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</si>
  <si>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</si>
  <si>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</si>
  <si>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</si>
  <si>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</si>
  <si>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</si>
  <si>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</si>
  <si>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</si>
  <si>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</si>
  <si>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</si>
  <si>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</si>
  <si>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</si>
  <si>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</si>
  <si>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</si>
  <si>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PLANEACION FINANCIERA</t>
  </si>
  <si>
    <t>GESTION DE COSTOS</t>
  </si>
  <si>
    <t>TALLER DE ADMINISTRACION</t>
  </si>
  <si>
    <t>CONTABILIDAD FINANCIERA</t>
  </si>
  <si>
    <t>GESTION FINANCIERA PARA PROYECTOS DE INNOVACION</t>
  </si>
  <si>
    <t>MCA. LILIANA IRASEMA AGUIRRE CARDOZA</t>
  </si>
  <si>
    <t>7°</t>
  </si>
  <si>
    <t>5°</t>
  </si>
  <si>
    <t>IIND</t>
  </si>
  <si>
    <t>ISC</t>
  </si>
  <si>
    <t>IINF</t>
  </si>
  <si>
    <t>IIBD</t>
  </si>
  <si>
    <t>LAD</t>
  </si>
  <si>
    <t>LA</t>
  </si>
  <si>
    <t>LC.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</si>
</sst>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4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34</v>
      </c>
      <c r="M8" s="33"/>
      <c r="N8" s="33"/>
    </row>
    <row r="10" spans="1:17" x14ac:dyDescent="0.2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32</v>
      </c>
      <c r="Q13" s="1">
        <f>P13/P14</f>
        <v>0.78048780487804881</v>
      </c>
    </row>
    <row r="14" spans="1:17" s="11" customFormat="1" x14ac:dyDescent="0.2">
      <c r="A14" s="8" t="s">
        <v>41</v>
      </c>
      <c r="B14" s="9" t="s">
        <v>21</v>
      </c>
      <c r="C14" s="9" t="s">
        <v>4</v>
      </c>
      <c r="D14" s="9" t="s">
        <v>48</v>
      </c>
      <c r="E14" s="9">
        <v>38</v>
      </c>
      <c r="F14" s="9">
        <v>31</v>
      </c>
      <c r="G14" s="9"/>
      <c r="H14" s="10"/>
      <c r="I14" s="9">
        <f t="shared" ref="I14:I29" si="0">(E14-SUM(F14:G14))-K14</f>
        <v>7</v>
      </c>
      <c r="J14" s="10"/>
      <c r="K14" s="9">
        <v>0</v>
      </c>
      <c r="L14" s="10">
        <f t="shared" ref="L14:L29" si="1">K14/E14</f>
        <v>0</v>
      </c>
      <c r="M14" s="9">
        <v>69</v>
      </c>
      <c r="N14" s="15">
        <v>0.82</v>
      </c>
      <c r="P14" s="11">
        <v>41</v>
      </c>
    </row>
    <row r="15" spans="1:17" s="11" customFormat="1" x14ac:dyDescent="0.2">
      <c r="A15" s="8" t="s">
        <v>39</v>
      </c>
      <c r="B15" s="9" t="s">
        <v>21</v>
      </c>
      <c r="C15" s="9" t="s">
        <v>45</v>
      </c>
      <c r="D15" s="9" t="s">
        <v>46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0.96</v>
      </c>
    </row>
    <row r="16" spans="1:17" s="11" customFormat="1" x14ac:dyDescent="0.2">
      <c r="A16" s="8" t="s">
        <v>38</v>
      </c>
      <c r="B16" s="9" t="s">
        <v>21</v>
      </c>
      <c r="C16" s="9" t="s">
        <v>44</v>
      </c>
      <c r="D16" s="9" t="s">
        <v>46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0.83</v>
      </c>
    </row>
    <row r="17" spans="1:14" s="11" customFormat="1" ht="25.5" x14ac:dyDescent="0.2">
      <c r="A17" s="8" t="s">
        <v>42</v>
      </c>
      <c r="B17" s="9" t="s">
        <v>21</v>
      </c>
      <c r="C17" s="9" t="s">
        <v>44</v>
      </c>
      <c r="D17" s="9" t="s">
        <v>31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21</v>
      </c>
      <c r="C18" s="9" t="s">
        <v>4</v>
      </c>
      <c r="D18" s="9" t="s">
        <v>47</v>
      </c>
      <c r="E18" s="9">
        <v>41</v>
      </c>
      <c r="F18" s="9">
        <v>35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8" t="s">
        <v>40</v>
      </c>
      <c r="B19" s="9" t="s">
        <v>32</v>
      </c>
      <c r="C19" s="9" t="s">
        <v>4</v>
      </c>
      <c r="D19" s="9" t="s">
        <v>47</v>
      </c>
      <c r="E19" s="9">
        <v>41</v>
      </c>
      <c r="F19" s="9">
        <v>36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73</v>
      </c>
      <c r="N19" s="15">
        <v>0.78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1"/>
        <v>#DIV/0!</v>
      </c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 t="e">
        <f t="shared" si="1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199</v>
      </c>
      <c r="F29" s="17">
        <f>SUM(F14:F28)</f>
        <v>179</v>
      </c>
      <c r="G29" s="17">
        <f>SUM(G14:G28)</f>
        <v>0</v>
      </c>
      <c r="H29" s="18">
        <v>0</v>
      </c>
      <c r="I29" s="17">
        <f t="shared" si="0"/>
        <v>20</v>
      </c>
      <c r="J29" s="18">
        <v>0</v>
      </c>
      <c r="K29" s="17">
        <f>SUM(K14:K28)</f>
        <v>0</v>
      </c>
      <c r="L29" s="18">
        <f t="shared" si="1"/>
        <v>0</v>
      </c>
      <c r="M29" s="17">
        <f>AVERAGE(M14:M28)</f>
        <v>65</v>
      </c>
      <c r="N29" s="19">
        <f>AVERAGE(N14:N28)</f>
        <v>0.87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MCA. LILIANA IRASEMA AGUIRRE CARDOZA</v>
      </c>
      <c r="C38" s="39"/>
      <c r="D38" s="39"/>
      <c r="E38" s="13"/>
      <c r="F38" s="13"/>
      <c r="G38" s="39" t="s">
        <v>35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opLeftCell="A7" zoomScaleNormal="100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7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P12" s="1">
        <v>36</v>
      </c>
      <c r="Q12" s="1">
        <f>P12/P13</f>
        <v>0.87804878048780488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41</v>
      </c>
    </row>
    <row r="14" spans="1:17" s="11" customFormat="1" x14ac:dyDescent="0.2">
      <c r="A14" s="8" t="s">
        <v>41</v>
      </c>
      <c r="B14" s="9" t="s">
        <v>32</v>
      </c>
      <c r="C14" s="9" t="str">
        <f>'1'!C14</f>
        <v>1°</v>
      </c>
      <c r="D14" s="9" t="str">
        <f>'1'!D14</f>
        <v>IINF</v>
      </c>
      <c r="E14" s="9">
        <v>38</v>
      </c>
      <c r="F14" s="9">
        <v>31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7" s="11" customFormat="1" x14ac:dyDescent="0.2">
      <c r="A15" s="8" t="s">
        <v>39</v>
      </c>
      <c r="B15" s="9" t="s">
        <v>32</v>
      </c>
      <c r="C15" s="9" t="s">
        <v>45</v>
      </c>
      <c r="D15" s="9" t="s">
        <v>49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84</v>
      </c>
      <c r="N15" s="15">
        <v>0.96</v>
      </c>
    </row>
    <row r="16" spans="1:17" s="11" customFormat="1" x14ac:dyDescent="0.2">
      <c r="A16" s="8" t="s">
        <v>38</v>
      </c>
      <c r="B16" s="9" t="s">
        <v>32</v>
      </c>
      <c r="C16" s="9" t="str">
        <f>'1'!C16</f>
        <v>7°</v>
      </c>
      <c r="D16" s="9" t="str">
        <f>'1'!D16</f>
        <v>IIND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0.77</v>
      </c>
    </row>
    <row r="17" spans="1:14" s="11" customFormat="1" ht="25.5" x14ac:dyDescent="0.2">
      <c r="A17" s="8" t="s">
        <v>42</v>
      </c>
      <c r="B17" s="9" t="s">
        <v>32</v>
      </c>
      <c r="C17" s="9" t="s">
        <v>44</v>
      </c>
      <c r="D17" s="9" t="s">
        <v>50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37</v>
      </c>
      <c r="C18" s="9" t="str">
        <f>'1'!C19</f>
        <v>1°</v>
      </c>
      <c r="D18" s="9" t="str">
        <f>'1'!D19</f>
        <v>ISC</v>
      </c>
      <c r="E18" s="9">
        <v>41</v>
      </c>
      <c r="F18" s="9">
        <v>37</v>
      </c>
      <c r="G18" s="9"/>
      <c r="H18" s="10"/>
      <c r="I18" s="9">
        <f t="shared" si="0"/>
        <v>4</v>
      </c>
      <c r="J18" s="10"/>
      <c r="K18" s="9"/>
      <c r="L18" s="10">
        <f t="shared" si="1"/>
        <v>0</v>
      </c>
      <c r="M18" s="9">
        <v>75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145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63.6</v>
      </c>
      <c r="N28" s="19">
        <f>AVERAGE(N14:N27)</f>
        <v>0.8859999999999999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6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>
        <v>3</v>
      </c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37</v>
      </c>
      <c r="G14" s="9"/>
      <c r="H14" s="10">
        <v>0</v>
      </c>
      <c r="I14" s="9">
        <f t="shared" ref="I14:I28" si="0">(E14-SUM(F14:G14))-K14</f>
        <v>1</v>
      </c>
      <c r="J14" s="10">
        <v>0</v>
      </c>
      <c r="K14" s="9"/>
      <c r="L14" s="10">
        <f t="shared" ref="L14:L28" si="1">K14/E14</f>
        <v>0</v>
      </c>
      <c r="M14" s="9">
        <v>84</v>
      </c>
      <c r="N14" s="15">
        <v>0.74</v>
      </c>
    </row>
    <row r="15" spans="1:14" s="11" customFormat="1" x14ac:dyDescent="0.2">
      <c r="A15" s="9" t="str">
        <f>'1'!A15</f>
        <v>GESTION DE COSTOS</v>
      </c>
      <c r="B15" s="9">
        <v>3</v>
      </c>
      <c r="C15" s="9" t="str">
        <f>'1'!C15</f>
        <v>5°</v>
      </c>
      <c r="D15" s="9" t="str">
        <f>'1'!D15</f>
        <v>IIND</v>
      </c>
      <c r="E15" s="9">
        <f>'1'!E15</f>
        <v>24</v>
      </c>
      <c r="F15" s="9">
        <v>24</v>
      </c>
      <c r="G15" s="9"/>
      <c r="H15" s="10">
        <v>0</v>
      </c>
      <c r="I15" s="9">
        <f t="shared" si="0"/>
        <v>0</v>
      </c>
      <c r="J15" s="10">
        <f t="shared" ref="J14:J28" si="2">I15/E15</f>
        <v>0</v>
      </c>
      <c r="K15" s="9"/>
      <c r="L15" s="10">
        <f t="shared" si="1"/>
        <v>0</v>
      </c>
      <c r="M15" s="9">
        <v>89</v>
      </c>
      <c r="N15" s="15">
        <v>0.91659999999999997</v>
      </c>
    </row>
    <row r="16" spans="1:14" s="11" customFormat="1" x14ac:dyDescent="0.2">
      <c r="A16" s="9" t="str">
        <f>'1'!A16</f>
        <v>PLANEACION FINANCIERA</v>
      </c>
      <c r="B16" s="9">
        <v>3</v>
      </c>
      <c r="C16" s="9" t="str">
        <f>'1'!C16</f>
        <v>7°</v>
      </c>
      <c r="D16" s="9" t="str">
        <f>'1'!D16</f>
        <v>IIND</v>
      </c>
      <c r="E16" s="9">
        <f>'1'!E16</f>
        <v>35</v>
      </c>
      <c r="F16" s="9">
        <v>32</v>
      </c>
      <c r="G16" s="9"/>
      <c r="H16" s="10">
        <v>0</v>
      </c>
      <c r="I16" s="9">
        <f t="shared" si="0"/>
        <v>3</v>
      </c>
      <c r="J16" s="10">
        <v>0</v>
      </c>
      <c r="K16" s="9"/>
      <c r="L16" s="10">
        <f t="shared" si="1"/>
        <v>0</v>
      </c>
      <c r="M16" s="9">
        <v>77</v>
      </c>
      <c r="N16" s="15">
        <v>0.86</v>
      </c>
    </row>
    <row r="17" spans="1:14" s="11" customFormat="1" ht="25.5" x14ac:dyDescent="0.2">
      <c r="A17" s="9" t="s">
        <v>42</v>
      </c>
      <c r="B17" s="9">
        <v>3</v>
      </c>
      <c r="C17" s="9" t="s">
        <v>44</v>
      </c>
      <c r="D17" s="9" t="s">
        <v>51</v>
      </c>
      <c r="E17" s="9">
        <v>20</v>
      </c>
      <c r="F17" s="9">
        <v>20</v>
      </c>
      <c r="G17" s="9"/>
      <c r="H17" s="10">
        <v>0</v>
      </c>
      <c r="I17" s="9">
        <f t="shared" si="0"/>
        <v>0</v>
      </c>
      <c r="J17" s="10">
        <f t="shared" si="2"/>
        <v>0</v>
      </c>
      <c r="K17" s="9"/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 t="str">
        <f>'1'!A19</f>
        <v>TALLER DE ADMINISTRACION</v>
      </c>
      <c r="B18" s="9">
        <v>4</v>
      </c>
      <c r="C18" s="9" t="str">
        <f>'1'!C19</f>
        <v>1°</v>
      </c>
      <c r="D18" s="9" t="str">
        <f>'1'!D19</f>
        <v>ISC</v>
      </c>
      <c r="E18" s="9">
        <f>'1'!E19</f>
        <v>41</v>
      </c>
      <c r="F18" s="9">
        <v>36</v>
      </c>
      <c r="G18" s="9"/>
      <c r="H18" s="10">
        <v>0</v>
      </c>
      <c r="I18" s="9">
        <f t="shared" si="0"/>
        <v>5</v>
      </c>
      <c r="J18" s="10">
        <v>0</v>
      </c>
      <c r="K18" s="9"/>
      <c r="L18" s="10">
        <f t="shared" si="1"/>
        <v>0</v>
      </c>
      <c r="M18" s="9">
        <v>79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ref="H14:H27" si="3">F19/E19</f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149</v>
      </c>
      <c r="G28" s="17">
        <f>SUM(G14:G27)</f>
        <v>0</v>
      </c>
      <c r="H28" s="18">
        <v>0</v>
      </c>
      <c r="I28" s="17">
        <f t="shared" si="0"/>
        <v>9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81.8</v>
      </c>
      <c r="N28" s="19">
        <f>AVERAGE(N14:N27)</f>
        <v>0.8793200000000001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52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Liliana Irasema</cp:lastModifiedBy>
  <cp:revision/>
  <dcterms:created xsi:type="dcterms:W3CDTF">2021-11-22T14:45:25Z</dcterms:created>
  <dcterms:modified xsi:type="dcterms:W3CDTF">2023-01-23T04:00:17Z</dcterms:modified>
  <cp:category/>
  <cp:contentStatus/>
</cp:coreProperties>
</file>