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E:\3. SEPT22 -ENE 23\REPORTES SEPT 22- ENE 23\"/>
    </mc:Choice>
  </mc:AlternateContent>
  <xr:revisionPtr revIDLastSave="0" documentId="13_ncr:1_{F19A3E5B-E278-48F4-8B61-91B633BA5FB9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22" l="1"/>
  <c r="Q13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I17" i="25"/>
  <c r="J17" i="25" s="1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I22" i="24"/>
  <c r="I21" i="24"/>
  <c r="I20" i="24"/>
  <c r="J20" i="24" s="1"/>
  <c r="I19" i="24"/>
  <c r="J19" i="24" s="1"/>
  <c r="I18" i="24"/>
  <c r="J18" i="24" s="1"/>
  <c r="I17" i="24"/>
  <c r="J17" i="24" s="1"/>
  <c r="I16" i="24"/>
  <c r="J16" i="24" s="1"/>
  <c r="D16" i="24"/>
  <c r="I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D18" i="23"/>
  <c r="C18" i="23"/>
  <c r="A18" i="23"/>
  <c r="I17" i="23"/>
  <c r="J17" i="23" s="1"/>
  <c r="E16" i="23"/>
  <c r="I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C16" i="22"/>
  <c r="D16" i="22"/>
  <c r="C18" i="22"/>
  <c r="D18" i="22"/>
  <c r="L18" i="22"/>
  <c r="A19" i="22"/>
  <c r="C19" i="22"/>
  <c r="D19" i="22"/>
  <c r="E19" i="22"/>
  <c r="A20" i="22"/>
  <c r="C20" i="22"/>
  <c r="D20" i="22"/>
  <c r="E20" i="22"/>
  <c r="L20" i="22" s="1"/>
  <c r="A21" i="22"/>
  <c r="C21" i="22"/>
  <c r="D21" i="22"/>
  <c r="E21" i="22"/>
  <c r="I21" i="22" s="1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L24" i="22" s="1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I27" i="22" s="1"/>
  <c r="C14" i="22"/>
  <c r="D14" i="22"/>
  <c r="B10" i="22"/>
  <c r="B37" i="22" s="1"/>
  <c r="L8" i="22"/>
  <c r="H8" i="22"/>
  <c r="E8" i="22"/>
  <c r="N28" i="22"/>
  <c r="M28" i="22"/>
  <c r="K28" i="22"/>
  <c r="G28" i="22"/>
  <c r="F28" i="22"/>
  <c r="L27" i="22"/>
  <c r="L25" i="22"/>
  <c r="I25" i="22"/>
  <c r="I24" i="22"/>
  <c r="I23" i="22"/>
  <c r="L21" i="22"/>
  <c r="L19" i="22"/>
  <c r="I19" i="22"/>
  <c r="I17" i="22"/>
  <c r="L16" i="22"/>
  <c r="I16" i="22"/>
  <c r="L15" i="22"/>
  <c r="I15" i="22"/>
  <c r="B38" i="10"/>
  <c r="N29" i="10"/>
  <c r="M29" i="10"/>
  <c r="K29" i="10"/>
  <c r="G29" i="10"/>
  <c r="F29" i="10"/>
  <c r="E29" i="10"/>
  <c r="L28" i="10"/>
  <c r="L27" i="10"/>
  <c r="L26" i="10"/>
  <c r="L25" i="10"/>
  <c r="L24" i="10"/>
  <c r="L23" i="10"/>
  <c r="L22" i="10"/>
  <c r="L21" i="10"/>
  <c r="L20" i="10"/>
  <c r="L19" i="10"/>
  <c r="I19" i="10"/>
  <c r="L18" i="10"/>
  <c r="I18" i="10"/>
  <c r="L16" i="10"/>
  <c r="I16" i="10"/>
  <c r="L15" i="10"/>
  <c r="I15" i="10"/>
  <c r="L14" i="10"/>
  <c r="I14" i="10"/>
  <c r="L17" i="22" l="1"/>
  <c r="L23" i="22"/>
  <c r="I14" i="22"/>
  <c r="I20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7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I18" i="22"/>
  <c r="I22" i="22"/>
  <c r="I26" i="22"/>
  <c r="L14" i="22"/>
  <c r="E28" i="22"/>
  <c r="I29" i="10"/>
  <c r="L29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<sst xmlns="http://schemas.openxmlformats.org/spreadsheetml/2006/main" count="235" uniqueCount="54">
  <si>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</si>
  <si>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</si>
  <si>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</si>
  <si>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</si>
  <si>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</si>
  <si>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</si>
  <si>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</si>
  <si>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</si>
  <si>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</si>
  <si>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</si>
  <si>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</si>
  <si>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</si>
  <si>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</si>
  <si>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</si>
  <si>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</si>
  <si>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</si>
  <si>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</si>
  <si>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</si>
  <si>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</si>
  <si>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</si>
  <si>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</si>
  <si>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</si>
  <si>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</si>
  <si>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</si>
  <si>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</si>
  <si>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</si>
  <si>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</si>
  <si>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</si>
  <si>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</si>
  <si>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</si>
  <si>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</si>
  <si>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</si>
  <si>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</si>
  <si>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</si>
  <si>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SEP 22- ENE 23</t>
  </si>
  <si>
    <t>L.C. MANUEL DE JESUS CANO BUSTAMANTE</t>
  </si>
  <si>
    <t>LICENCIATURA EN ADMINISTRACION</t>
  </si>
  <si>
    <t>III</t>
  </si>
  <si>
    <t>PLANEACION FINANCIERA</t>
  </si>
  <si>
    <t>GESTION DE COSTOS</t>
  </si>
  <si>
    <t>TALLER DE ADMINISTRACION</t>
  </si>
  <si>
    <t>CONTABILIDAD FINANCIERA</t>
  </si>
  <si>
    <t>GESTION FINANCIERA PARA PROYECTOS DE INNOVACION</t>
  </si>
  <si>
    <t>MCA. LILIANA IRASEMA AGUIRRE CARDOZA</t>
  </si>
  <si>
    <t>7°</t>
  </si>
  <si>
    <t>5°</t>
  </si>
  <si>
    <t>IIND</t>
  </si>
  <si>
    <t>ISC</t>
  </si>
  <si>
    <t>IINF</t>
  </si>
  <si>
    <t>IIBD</t>
  </si>
  <si>
    <t>LAD</t>
  </si>
  <si>
    <t>LA</t>
  </si>
  <si>
    <t>LC. MANUEL DE JESUS CANO BUSTAMANTE</t>
  </si>
  <si>
    <t>1|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</si>
</sst>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0" borderId="2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topLeftCell="A4" zoomScaleNormal="100" zoomScaleSheetLayoutView="100" workbookViewId="0">
      <selection activeCell="E14" sqref="E14:E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7" x14ac:dyDescent="0.2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5</v>
      </c>
      <c r="I8" s="33" t="s">
        <v>7</v>
      </c>
      <c r="J8" s="33"/>
      <c r="K8" s="33"/>
      <c r="L8" s="34" t="s">
        <v>34</v>
      </c>
      <c r="M8" s="34"/>
      <c r="N8" s="34"/>
    </row>
    <row r="10" spans="1:17" x14ac:dyDescent="0.2">
      <c r="A10" s="4" t="s">
        <v>8</v>
      </c>
      <c r="B10" s="34" t="s">
        <v>43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7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  <c r="P13" s="1">
        <v>32</v>
      </c>
      <c r="Q13" s="1">
        <f>P13/P14</f>
        <v>0.78048780487804881</v>
      </c>
    </row>
    <row r="14" spans="1:17" s="11" customFormat="1" x14ac:dyDescent="0.2">
      <c r="A14" s="8" t="s">
        <v>41</v>
      </c>
      <c r="B14" s="9" t="s">
        <v>21</v>
      </c>
      <c r="C14" s="9" t="s">
        <v>4</v>
      </c>
      <c r="D14" s="9" t="s">
        <v>48</v>
      </c>
      <c r="E14" s="9">
        <v>38</v>
      </c>
      <c r="F14" s="9">
        <v>31</v>
      </c>
      <c r="G14" s="9"/>
      <c r="H14" s="10"/>
      <c r="I14" s="9">
        <f t="shared" ref="I14:I29" si="0">(E14-SUM(F14:G14))-K14</f>
        <v>7</v>
      </c>
      <c r="J14" s="10"/>
      <c r="K14" s="9">
        <v>0</v>
      </c>
      <c r="L14" s="10">
        <f t="shared" ref="L14:L29" si="1">K14/E14</f>
        <v>0</v>
      </c>
      <c r="M14" s="9">
        <v>69</v>
      </c>
      <c r="N14" s="15">
        <v>0.82</v>
      </c>
      <c r="P14" s="11">
        <v>41</v>
      </c>
    </row>
    <row r="15" spans="1:17" s="11" customFormat="1" x14ac:dyDescent="0.2">
      <c r="A15" s="8" t="s">
        <v>39</v>
      </c>
      <c r="B15" s="9" t="s">
        <v>21</v>
      </c>
      <c r="C15" s="9" t="s">
        <v>45</v>
      </c>
      <c r="D15" s="9" t="s">
        <v>46</v>
      </c>
      <c r="E15" s="9">
        <v>24</v>
      </c>
      <c r="F15" s="9">
        <v>23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86</v>
      </c>
      <c r="N15" s="15">
        <v>0.96</v>
      </c>
    </row>
    <row r="16" spans="1:17" s="11" customFormat="1" x14ac:dyDescent="0.2">
      <c r="A16" s="8" t="s">
        <v>38</v>
      </c>
      <c r="B16" s="9" t="s">
        <v>21</v>
      </c>
      <c r="C16" s="9" t="s">
        <v>44</v>
      </c>
      <c r="D16" s="9" t="s">
        <v>46</v>
      </c>
      <c r="E16" s="9">
        <v>35</v>
      </c>
      <c r="F16" s="9">
        <v>34</v>
      </c>
      <c r="G16" s="9"/>
      <c r="H16" s="10"/>
      <c r="I16" s="9">
        <f t="shared" si="0"/>
        <v>1</v>
      </c>
      <c r="J16" s="10"/>
      <c r="K16" s="9"/>
      <c r="L16" s="10">
        <f t="shared" si="1"/>
        <v>0</v>
      </c>
      <c r="M16" s="9">
        <v>86</v>
      </c>
      <c r="N16" s="15">
        <v>0.83</v>
      </c>
    </row>
    <row r="17" spans="1:14" s="11" customFormat="1" ht="25.5" x14ac:dyDescent="0.2">
      <c r="A17" s="8" t="s">
        <v>42</v>
      </c>
      <c r="B17" s="9" t="s">
        <v>21</v>
      </c>
      <c r="C17" s="9" t="s">
        <v>44</v>
      </c>
      <c r="D17" s="9" t="s">
        <v>31</v>
      </c>
      <c r="E17" s="9">
        <v>20</v>
      </c>
      <c r="F17" s="9">
        <v>20</v>
      </c>
      <c r="G17" s="9"/>
      <c r="H17" s="10"/>
      <c r="I17" s="9"/>
      <c r="J17" s="10"/>
      <c r="K17" s="9"/>
      <c r="L17" s="10"/>
      <c r="M17" s="9">
        <v>1</v>
      </c>
      <c r="N17" s="15">
        <v>1</v>
      </c>
    </row>
    <row r="18" spans="1:14" s="11" customFormat="1" x14ac:dyDescent="0.2">
      <c r="A18" s="8" t="s">
        <v>40</v>
      </c>
      <c r="B18" s="9" t="s">
        <v>21</v>
      </c>
      <c r="C18" s="9" t="s">
        <v>4</v>
      </c>
      <c r="D18" s="9" t="s">
        <v>47</v>
      </c>
      <c r="E18" s="9">
        <v>41</v>
      </c>
      <c r="F18" s="9">
        <v>35</v>
      </c>
      <c r="G18" s="9"/>
      <c r="H18" s="10"/>
      <c r="I18" s="9">
        <f t="shared" si="0"/>
        <v>6</v>
      </c>
      <c r="J18" s="10"/>
      <c r="K18" s="9"/>
      <c r="L18" s="10">
        <f t="shared" si="1"/>
        <v>0</v>
      </c>
      <c r="M18" s="9">
        <v>75</v>
      </c>
      <c r="N18" s="15">
        <v>0.83</v>
      </c>
    </row>
    <row r="19" spans="1:14" s="11" customFormat="1" x14ac:dyDescent="0.2">
      <c r="A19" s="8" t="s">
        <v>40</v>
      </c>
      <c r="B19" s="9" t="s">
        <v>32</v>
      </c>
      <c r="C19" s="9" t="s">
        <v>4</v>
      </c>
      <c r="D19" s="9" t="s">
        <v>47</v>
      </c>
      <c r="E19" s="9">
        <v>41</v>
      </c>
      <c r="F19" s="9">
        <v>36</v>
      </c>
      <c r="G19" s="9"/>
      <c r="H19" s="10"/>
      <c r="I19" s="9">
        <f t="shared" si="0"/>
        <v>5</v>
      </c>
      <c r="J19" s="10"/>
      <c r="K19" s="9"/>
      <c r="L19" s="10">
        <f t="shared" si="1"/>
        <v>0</v>
      </c>
      <c r="M19" s="9">
        <v>73</v>
      </c>
      <c r="N19" s="15">
        <v>0.78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 t="e">
        <f t="shared" si="1"/>
        <v>#DIV/0!</v>
      </c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 t="e">
        <f t="shared" si="1"/>
        <v>#DIV/0!</v>
      </c>
      <c r="M27" s="9"/>
      <c r="N27" s="15"/>
    </row>
    <row r="28" spans="1:14" s="11" customFormat="1" ht="16.5" customHeight="1" x14ac:dyDescent="0.2">
      <c r="A28" s="8"/>
      <c r="B28" s="9"/>
      <c r="C28" s="9"/>
      <c r="D28" s="9"/>
      <c r="E28" s="9"/>
      <c r="F28" s="9"/>
      <c r="G28" s="9"/>
      <c r="H28" s="10"/>
      <c r="I28" s="9"/>
      <c r="J28" s="10"/>
      <c r="K28" s="9"/>
      <c r="L28" s="10" t="e">
        <f t="shared" si="1"/>
        <v>#DIV/0!</v>
      </c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199</v>
      </c>
      <c r="F29" s="17">
        <f>SUM(F14:F28)</f>
        <v>179</v>
      </c>
      <c r="G29" s="17">
        <f>SUM(G14:G28)</f>
        <v>0</v>
      </c>
      <c r="H29" s="18">
        <v>0</v>
      </c>
      <c r="I29" s="17">
        <f t="shared" si="0"/>
        <v>20</v>
      </c>
      <c r="J29" s="18">
        <v>0</v>
      </c>
      <c r="K29" s="17">
        <f>SUM(K14:K28)</f>
        <v>0</v>
      </c>
      <c r="L29" s="18">
        <f t="shared" si="1"/>
        <v>0</v>
      </c>
      <c r="M29" s="17">
        <f>AVERAGE(M14:M28)</f>
        <v>65</v>
      </c>
      <c r="N29" s="19">
        <f>AVERAGE(N14:N28)</f>
        <v>0.87</v>
      </c>
    </row>
    <row r="31" spans="1:14" ht="120" customHeight="1" x14ac:dyDescent="0.2">
      <c r="A31" s="30" t="s">
        <v>26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3" spans="1:10" x14ac:dyDescent="0.2">
      <c r="A33" s="12"/>
    </row>
    <row r="34" spans="1:10" x14ac:dyDescent="0.2">
      <c r="B34" s="37" t="s">
        <v>27</v>
      </c>
      <c r="C34" s="37"/>
      <c r="D34" s="37"/>
      <c r="G34" s="22" t="s">
        <v>28</v>
      </c>
      <c r="H34" s="22"/>
      <c r="I34" s="22"/>
      <c r="J34" s="22"/>
    </row>
    <row r="35" spans="1:10" ht="62.25" customHeight="1" x14ac:dyDescent="0.2">
      <c r="B35" s="38"/>
      <c r="C35" s="38"/>
      <c r="D35" s="38"/>
      <c r="G35" s="34"/>
      <c r="H35" s="34"/>
      <c r="I35" s="34"/>
      <c r="J35" s="34"/>
    </row>
    <row r="36" spans="1:10" hidden="1" x14ac:dyDescent="0.2">
      <c r="A36" s="39" t="e">
        <v>#REF!</v>
      </c>
      <c r="B36" s="39"/>
      <c r="C36" s="6"/>
      <c r="E36" s="39"/>
      <c r="F36" s="39"/>
      <c r="G36" s="39"/>
      <c r="H36" s="39"/>
    </row>
    <row r="37" spans="1:10" hidden="1" x14ac:dyDescent="0.2"/>
    <row r="38" spans="1:10" ht="45" customHeight="1" x14ac:dyDescent="0.2">
      <c r="B38" s="40" t="str">
        <f>B10</f>
        <v>MCA. LILIANA IRASEMA AGUIRRE CARDOZA</v>
      </c>
      <c r="C38" s="40"/>
      <c r="D38" s="40"/>
      <c r="E38" s="13"/>
      <c r="F38" s="13"/>
      <c r="G38" s="40" t="s">
        <v>35</v>
      </c>
      <c r="H38" s="40"/>
      <c r="I38" s="40"/>
      <c r="J38" s="40"/>
    </row>
  </sheetData>
  <mergeCells count="31">
    <mergeCell ref="A36:B36"/>
    <mergeCell ref="E36:H36"/>
    <mergeCell ref="B38:D38"/>
    <mergeCell ref="G38:J38"/>
    <mergeCell ref="K12:K13"/>
    <mergeCell ref="L12:L13"/>
    <mergeCell ref="B34:D34"/>
    <mergeCell ref="G34:J34"/>
    <mergeCell ref="B35:D35"/>
    <mergeCell ref="G35:J35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7"/>
  <sheetViews>
    <sheetView topLeftCell="A7" zoomScaleNormal="100" zoomScaleSheetLayoutView="100" workbookViewId="0">
      <selection activeCell="A17" sqref="A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7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7" x14ac:dyDescent="0.2">
      <c r="A6" s="23" t="s">
        <v>2</v>
      </c>
      <c r="B6" s="23"/>
      <c r="C6" s="23"/>
      <c r="D6" s="23"/>
      <c r="E6" s="24" t="s">
        <v>36</v>
      </c>
      <c r="F6" s="24"/>
      <c r="G6" s="24"/>
      <c r="H6" s="24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SEP 22- ENE 23</v>
      </c>
      <c r="M8" s="34"/>
      <c r="N8" s="34"/>
    </row>
    <row r="10" spans="1:17" x14ac:dyDescent="0.2">
      <c r="A10" s="4" t="s">
        <v>8</v>
      </c>
      <c r="B10" s="34" t="str">
        <f>'1'!B10</f>
        <v>MCA. LILIANA IRASEMA AGUIRRE CARDOZA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  <c r="P12" s="1">
        <v>36</v>
      </c>
      <c r="Q12" s="1">
        <f>P12/P13</f>
        <v>0.87804878048780488</v>
      </c>
    </row>
    <row r="13" spans="1:17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  <c r="P13" s="1">
        <v>41</v>
      </c>
    </row>
    <row r="14" spans="1:17" s="11" customFormat="1" x14ac:dyDescent="0.2">
      <c r="A14" s="8" t="s">
        <v>41</v>
      </c>
      <c r="B14" s="9" t="s">
        <v>32</v>
      </c>
      <c r="C14" s="9" t="str">
        <f>'1'!C14</f>
        <v>1°</v>
      </c>
      <c r="D14" s="9" t="str">
        <f>'1'!D14</f>
        <v>IINF</v>
      </c>
      <c r="E14" s="9">
        <v>38</v>
      </c>
      <c r="F14" s="9">
        <v>31</v>
      </c>
      <c r="G14" s="9"/>
      <c r="H14" s="10"/>
      <c r="I14" s="9">
        <f t="shared" ref="I14:I28" si="0">(E14-SUM(F14:G14))-K14</f>
        <v>7</v>
      </c>
      <c r="J14" s="10"/>
      <c r="K14" s="9">
        <v>0</v>
      </c>
      <c r="L14" s="10">
        <f t="shared" ref="L14:L28" si="1">K14/E14</f>
        <v>0</v>
      </c>
      <c r="M14" s="9">
        <v>72</v>
      </c>
      <c r="N14" s="15">
        <v>0.82</v>
      </c>
    </row>
    <row r="15" spans="1:17" s="11" customFormat="1" x14ac:dyDescent="0.2">
      <c r="A15" s="8" t="s">
        <v>39</v>
      </c>
      <c r="B15" s="9" t="s">
        <v>32</v>
      </c>
      <c r="C15" s="9" t="s">
        <v>45</v>
      </c>
      <c r="D15" s="9" t="s">
        <v>49</v>
      </c>
      <c r="E15" s="9">
        <v>24</v>
      </c>
      <c r="F15" s="9">
        <v>23</v>
      </c>
      <c r="G15" s="9"/>
      <c r="H15" s="10"/>
      <c r="I15" s="9">
        <f t="shared" si="0"/>
        <v>1</v>
      </c>
      <c r="J15" s="10"/>
      <c r="K15" s="9"/>
      <c r="L15" s="10">
        <f t="shared" si="1"/>
        <v>0</v>
      </c>
      <c r="M15" s="9">
        <v>84</v>
      </c>
      <c r="N15" s="15">
        <v>0.96</v>
      </c>
    </row>
    <row r="16" spans="1:17" s="11" customFormat="1" x14ac:dyDescent="0.2">
      <c r="A16" s="8" t="s">
        <v>38</v>
      </c>
      <c r="B16" s="9" t="s">
        <v>32</v>
      </c>
      <c r="C16" s="9" t="str">
        <f>'1'!C16</f>
        <v>7°</v>
      </c>
      <c r="D16" s="9" t="str">
        <f>'1'!D16</f>
        <v>IIND</v>
      </c>
      <c r="E16" s="9">
        <v>35</v>
      </c>
      <c r="F16" s="9">
        <v>34</v>
      </c>
      <c r="G16" s="9"/>
      <c r="H16" s="10"/>
      <c r="I16" s="9">
        <f t="shared" si="0"/>
        <v>1</v>
      </c>
      <c r="J16" s="10"/>
      <c r="K16" s="9"/>
      <c r="L16" s="10">
        <f t="shared" si="1"/>
        <v>0</v>
      </c>
      <c r="M16" s="9">
        <v>86</v>
      </c>
      <c r="N16" s="15">
        <v>0.77</v>
      </c>
    </row>
    <row r="17" spans="1:14" s="11" customFormat="1" ht="25.5" x14ac:dyDescent="0.2">
      <c r="A17" s="8" t="s">
        <v>42</v>
      </c>
      <c r="B17" s="9" t="s">
        <v>32</v>
      </c>
      <c r="C17" s="9" t="s">
        <v>44</v>
      </c>
      <c r="D17" s="9" t="s">
        <v>50</v>
      </c>
      <c r="E17" s="9">
        <v>20</v>
      </c>
      <c r="F17" s="9">
        <v>20</v>
      </c>
      <c r="G17" s="9"/>
      <c r="H17" s="10"/>
      <c r="I17" s="9">
        <f t="shared" si="0"/>
        <v>0</v>
      </c>
      <c r="J17" s="10"/>
      <c r="K17" s="9"/>
      <c r="L17" s="10">
        <f t="shared" si="1"/>
        <v>0</v>
      </c>
      <c r="M17" s="9">
        <v>1</v>
      </c>
      <c r="N17" s="15">
        <v>1</v>
      </c>
    </row>
    <row r="18" spans="1:14" s="11" customFormat="1" x14ac:dyDescent="0.2">
      <c r="A18" s="8" t="s">
        <v>40</v>
      </c>
      <c r="B18" s="9" t="s">
        <v>37</v>
      </c>
      <c r="C18" s="9" t="str">
        <f>'1'!C19</f>
        <v>1°</v>
      </c>
      <c r="D18" s="9" t="str">
        <f>'1'!D19</f>
        <v>ISC</v>
      </c>
      <c r="E18" s="9">
        <v>41</v>
      </c>
      <c r="F18" s="9">
        <v>37</v>
      </c>
      <c r="G18" s="9"/>
      <c r="H18" s="10"/>
      <c r="I18" s="9">
        <f t="shared" si="0"/>
        <v>4</v>
      </c>
      <c r="J18" s="10"/>
      <c r="K18" s="9"/>
      <c r="L18" s="10">
        <f t="shared" si="1"/>
        <v>0</v>
      </c>
      <c r="M18" s="9">
        <v>75</v>
      </c>
      <c r="N18" s="15">
        <v>0.88</v>
      </c>
    </row>
    <row r="19" spans="1:14" s="11" customFormat="1" x14ac:dyDescent="0.2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'1'!A28</f>
        <v>0</v>
      </c>
      <c r="B27" s="9"/>
      <c r="C27" s="9">
        <f>'1'!C28</f>
        <v>0</v>
      </c>
      <c r="D27" s="9">
        <f>'1'!D28</f>
        <v>0</v>
      </c>
      <c r="E27" s="9">
        <f>'1'!E28</f>
        <v>0</v>
      </c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145</v>
      </c>
      <c r="G28" s="17">
        <f>SUM(G14:G27)</f>
        <v>0</v>
      </c>
      <c r="H28" s="18"/>
      <c r="I28" s="17">
        <f t="shared" si="0"/>
        <v>13</v>
      </c>
      <c r="J28" s="18"/>
      <c r="K28" s="17">
        <f>SUM(K14:K27)</f>
        <v>0</v>
      </c>
      <c r="L28" s="18">
        <f t="shared" si="1"/>
        <v>0</v>
      </c>
      <c r="M28" s="17">
        <f>AVERAGE(M14:M27)</f>
        <v>63.6</v>
      </c>
      <c r="N28" s="19">
        <f>AVERAGE(N14:N27)</f>
        <v>0.8859999999999999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LILIANA IRASEMA AGUIRRE CARDOZA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Normal="100" zoomScaleSheetLayoutView="100" workbookViewId="0">
      <selection activeCell="I8" sqref="I8:K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1" t="s">
        <v>36</v>
      </c>
      <c r="F6" s="21"/>
      <c r="G6" s="21"/>
      <c r="H6" s="2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SEP 22- ENE 23</v>
      </c>
      <c r="M8" s="34"/>
      <c r="N8" s="34"/>
    </row>
    <row r="10" spans="1:14" x14ac:dyDescent="0.2">
      <c r="A10" s="4" t="s">
        <v>8</v>
      </c>
      <c r="B10" s="34" t="str">
        <f>'1'!B10</f>
        <v>MCA. LILIANA IRASEMA AGUIRRE CARDOZA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CONTABILIDAD FINANCIERA</v>
      </c>
      <c r="B14" s="9">
        <v>3</v>
      </c>
      <c r="C14" s="9" t="str">
        <f>'1'!C14</f>
        <v>1°</v>
      </c>
      <c r="D14" s="9" t="str">
        <f>'1'!D14</f>
        <v>IINF</v>
      </c>
      <c r="E14" s="9">
        <f>'1'!E14</f>
        <v>38</v>
      </c>
      <c r="F14" s="9">
        <v>37</v>
      </c>
      <c r="G14" s="9"/>
      <c r="H14" s="10">
        <v>0</v>
      </c>
      <c r="I14" s="9">
        <f t="shared" ref="I14:I28" si="0">(E14-SUM(F14:G14))-K14</f>
        <v>1</v>
      </c>
      <c r="J14" s="10">
        <v>0</v>
      </c>
      <c r="K14" s="9"/>
      <c r="L14" s="10">
        <f t="shared" ref="L14:L28" si="1">K14/E14</f>
        <v>0</v>
      </c>
      <c r="M14" s="9">
        <v>84</v>
      </c>
      <c r="N14" s="15">
        <v>0.74</v>
      </c>
    </row>
    <row r="15" spans="1:14" s="11" customFormat="1" x14ac:dyDescent="0.2">
      <c r="A15" s="9" t="str">
        <f>'1'!A15</f>
        <v>GESTION DE COSTOS</v>
      </c>
      <c r="B15" s="9">
        <v>3</v>
      </c>
      <c r="C15" s="9" t="str">
        <f>'1'!C15</f>
        <v>5°</v>
      </c>
      <c r="D15" s="9" t="str">
        <f>'1'!D15</f>
        <v>IIND</v>
      </c>
      <c r="E15" s="9">
        <f>'1'!E15</f>
        <v>24</v>
      </c>
      <c r="F15" s="9">
        <v>24</v>
      </c>
      <c r="G15" s="9"/>
      <c r="H15" s="10">
        <v>0</v>
      </c>
      <c r="I15" s="9">
        <f t="shared" si="0"/>
        <v>0</v>
      </c>
      <c r="J15" s="10">
        <f t="shared" ref="J15:J27" si="2">I15/E15</f>
        <v>0</v>
      </c>
      <c r="K15" s="9"/>
      <c r="L15" s="10">
        <f t="shared" si="1"/>
        <v>0</v>
      </c>
      <c r="M15" s="9">
        <v>89</v>
      </c>
      <c r="N15" s="15">
        <v>0.91659999999999997</v>
      </c>
    </row>
    <row r="16" spans="1:14" s="11" customFormat="1" x14ac:dyDescent="0.2">
      <c r="A16" s="9" t="str">
        <f>'1'!A16</f>
        <v>PLANEACION FINANCIERA</v>
      </c>
      <c r="B16" s="9">
        <v>3</v>
      </c>
      <c r="C16" s="9" t="str">
        <f>'1'!C16</f>
        <v>7°</v>
      </c>
      <c r="D16" s="9" t="str">
        <f>'1'!D16</f>
        <v>IIND</v>
      </c>
      <c r="E16" s="9">
        <f>'1'!E16</f>
        <v>35</v>
      </c>
      <c r="F16" s="9">
        <v>32</v>
      </c>
      <c r="G16" s="9"/>
      <c r="H16" s="10">
        <v>0</v>
      </c>
      <c r="I16" s="9">
        <f t="shared" si="0"/>
        <v>3</v>
      </c>
      <c r="J16" s="10">
        <v>0</v>
      </c>
      <c r="K16" s="9"/>
      <c r="L16" s="10">
        <f t="shared" si="1"/>
        <v>0</v>
      </c>
      <c r="M16" s="9">
        <v>77</v>
      </c>
      <c r="N16" s="15">
        <v>0.86</v>
      </c>
    </row>
    <row r="17" spans="1:14" s="11" customFormat="1" ht="25.5" x14ac:dyDescent="0.2">
      <c r="A17" s="9" t="s">
        <v>42</v>
      </c>
      <c r="B17" s="9">
        <v>3</v>
      </c>
      <c r="C17" s="9" t="s">
        <v>44</v>
      </c>
      <c r="D17" s="9" t="s">
        <v>51</v>
      </c>
      <c r="E17" s="9">
        <v>20</v>
      </c>
      <c r="F17" s="9">
        <v>20</v>
      </c>
      <c r="G17" s="9"/>
      <c r="H17" s="10">
        <v>0</v>
      </c>
      <c r="I17" s="9">
        <f t="shared" si="0"/>
        <v>0</v>
      </c>
      <c r="J17" s="10">
        <f t="shared" si="2"/>
        <v>0</v>
      </c>
      <c r="K17" s="9"/>
      <c r="L17" s="10">
        <f t="shared" si="1"/>
        <v>0</v>
      </c>
      <c r="M17" s="9">
        <v>80</v>
      </c>
      <c r="N17" s="15">
        <v>1</v>
      </c>
    </row>
    <row r="18" spans="1:14" s="11" customFormat="1" x14ac:dyDescent="0.2">
      <c r="A18" s="9" t="str">
        <f>'1'!A19</f>
        <v>TALLER DE ADMINISTRACION</v>
      </c>
      <c r="B18" s="9">
        <v>4</v>
      </c>
      <c r="C18" s="9" t="str">
        <f>'1'!C19</f>
        <v>1°</v>
      </c>
      <c r="D18" s="9" t="str">
        <f>'1'!D19</f>
        <v>ISC</v>
      </c>
      <c r="E18" s="9">
        <f>'1'!E19</f>
        <v>41</v>
      </c>
      <c r="F18" s="9">
        <v>36</v>
      </c>
      <c r="G18" s="9"/>
      <c r="H18" s="10">
        <v>0</v>
      </c>
      <c r="I18" s="9">
        <f t="shared" si="0"/>
        <v>5</v>
      </c>
      <c r="J18" s="10">
        <v>0</v>
      </c>
      <c r="K18" s="9"/>
      <c r="L18" s="10">
        <f t="shared" si="1"/>
        <v>0</v>
      </c>
      <c r="M18" s="9">
        <v>79</v>
      </c>
      <c r="N18" s="15">
        <v>0.88</v>
      </c>
    </row>
    <row r="19" spans="1:14" s="11" customFormat="1" x14ac:dyDescent="0.2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ref="H19:H27" si="3">F19/E19</f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'1'!A28</f>
        <v>0</v>
      </c>
      <c r="B27" s="9"/>
      <c r="C27" s="9">
        <f>'1'!C28</f>
        <v>0</v>
      </c>
      <c r="D27" s="9">
        <f>'1'!D28</f>
        <v>0</v>
      </c>
      <c r="E27" s="9">
        <f>'1'!E28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149</v>
      </c>
      <c r="G28" s="17">
        <f>SUM(G14:G27)</f>
        <v>0</v>
      </c>
      <c r="H28" s="18">
        <v>0</v>
      </c>
      <c r="I28" s="17">
        <f t="shared" si="0"/>
        <v>9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81.8</v>
      </c>
      <c r="N28" s="19">
        <f>AVERAGE(N14:N27)</f>
        <v>0.8793200000000001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1" t="str">
        <f>B10</f>
        <v>MCA. LILIANA IRASEMA AGUIRRE CARDOZA</v>
      </c>
      <c r="C37" s="41"/>
      <c r="D37" s="41"/>
      <c r="E37" s="13"/>
      <c r="F37" s="13"/>
      <c r="G37" s="41" t="s">
        <v>52</v>
      </c>
      <c r="H37" s="41"/>
      <c r="I37" s="41"/>
      <c r="J37" s="41"/>
    </row>
  </sheetData>
  <mergeCells count="30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1" t="s">
        <v>36</v>
      </c>
      <c r="F6" s="21"/>
      <c r="G6" s="21"/>
      <c r="H6" s="2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SEP 22- ENE 23</v>
      </c>
      <c r="M8" s="34"/>
      <c r="N8" s="34"/>
    </row>
    <row r="10" spans="1:14" x14ac:dyDescent="0.2">
      <c r="A10" s="4" t="s">
        <v>8</v>
      </c>
      <c r="B10" s="34" t="str">
        <f>'1'!B10</f>
        <v>MCA. LILIANA IRASEMA AGUIRRE CARDOZA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CONTABILIDAD FINANCIERA</v>
      </c>
      <c r="B14" s="9">
        <v>4</v>
      </c>
      <c r="C14" s="9" t="str">
        <f>'1'!C14</f>
        <v>1°</v>
      </c>
      <c r="D14" s="9" t="str">
        <f>'1'!D14</f>
        <v>IINF</v>
      </c>
      <c r="E14" s="9">
        <f>'1'!E14</f>
        <v>38</v>
      </c>
      <c r="F14" s="9">
        <v>35</v>
      </c>
      <c r="G14" s="9"/>
      <c r="H14" s="10">
        <v>0</v>
      </c>
      <c r="I14" s="9">
        <f t="shared" ref="I14:I28" si="0">(E14-SUM(F14:G14))-K14</f>
        <v>3</v>
      </c>
      <c r="J14" s="10">
        <v>0</v>
      </c>
      <c r="K14" s="9"/>
      <c r="L14" s="10">
        <f t="shared" ref="L14:L28" si="1">K14/E14</f>
        <v>0</v>
      </c>
      <c r="M14" s="9">
        <v>78.5</v>
      </c>
      <c r="N14" s="15">
        <v>0.7631</v>
      </c>
    </row>
    <row r="15" spans="1:14" s="11" customFormat="1" x14ac:dyDescent="0.2">
      <c r="A15" s="9" t="s">
        <v>41</v>
      </c>
      <c r="B15" s="9">
        <v>5</v>
      </c>
      <c r="C15" s="9" t="s">
        <v>53</v>
      </c>
      <c r="D15" s="9" t="s">
        <v>48</v>
      </c>
      <c r="E15" s="9">
        <v>38</v>
      </c>
      <c r="F15" s="9">
        <v>35</v>
      </c>
      <c r="G15" s="9"/>
      <c r="H15" s="10">
        <v>0</v>
      </c>
      <c r="I15" s="9">
        <f t="shared" si="0"/>
        <v>3</v>
      </c>
      <c r="J15" s="10">
        <v>0</v>
      </c>
      <c r="K15" s="9"/>
      <c r="L15" s="10">
        <f t="shared" si="1"/>
        <v>0</v>
      </c>
      <c r="M15" s="9">
        <v>80.34</v>
      </c>
      <c r="N15" s="15">
        <v>0.79</v>
      </c>
    </row>
    <row r="16" spans="1:14" s="11" customFormat="1" x14ac:dyDescent="0.2">
      <c r="A16" s="9" t="s">
        <v>39</v>
      </c>
      <c r="B16" s="9">
        <v>4</v>
      </c>
      <c r="C16" s="9" t="s">
        <v>45</v>
      </c>
      <c r="D16" s="9" t="str">
        <f>'1'!D16</f>
        <v>IIND</v>
      </c>
      <c r="E16" s="9">
        <v>24</v>
      </c>
      <c r="F16" s="9">
        <v>24</v>
      </c>
      <c r="G16" s="9"/>
      <c r="H16" s="10">
        <v>0</v>
      </c>
      <c r="I16" s="9">
        <f t="shared" si="0"/>
        <v>0</v>
      </c>
      <c r="J16" s="10">
        <f t="shared" ref="J16:J27" si="2">I16/E16</f>
        <v>0</v>
      </c>
      <c r="K16" s="9"/>
      <c r="L16" s="10">
        <f t="shared" si="1"/>
        <v>0</v>
      </c>
      <c r="M16" s="9">
        <v>90</v>
      </c>
      <c r="N16" s="15">
        <v>1</v>
      </c>
    </row>
    <row r="17" spans="1:14" s="11" customFormat="1" x14ac:dyDescent="0.2">
      <c r="A17" s="9" t="s">
        <v>39</v>
      </c>
      <c r="B17" s="9">
        <v>5</v>
      </c>
      <c r="C17" s="9" t="s">
        <v>45</v>
      </c>
      <c r="D17" s="9" t="s">
        <v>46</v>
      </c>
      <c r="E17" s="9">
        <v>24</v>
      </c>
      <c r="F17" s="9">
        <v>24</v>
      </c>
      <c r="G17" s="9"/>
      <c r="H17" s="10">
        <v>0</v>
      </c>
      <c r="I17" s="9">
        <f t="shared" si="0"/>
        <v>0</v>
      </c>
      <c r="J17" s="10">
        <f t="shared" si="2"/>
        <v>0</v>
      </c>
      <c r="K17" s="9"/>
      <c r="L17" s="10">
        <f t="shared" si="1"/>
        <v>0</v>
      </c>
      <c r="M17" s="9">
        <v>89.58</v>
      </c>
      <c r="N17" s="15">
        <v>1</v>
      </c>
    </row>
    <row r="18" spans="1:14" s="11" customFormat="1" x14ac:dyDescent="0.2">
      <c r="A18" s="9" t="s">
        <v>38</v>
      </c>
      <c r="B18" s="9">
        <v>4</v>
      </c>
      <c r="C18" s="9" t="s">
        <v>44</v>
      </c>
      <c r="D18" s="9" t="s">
        <v>46</v>
      </c>
      <c r="E18" s="9">
        <v>35</v>
      </c>
      <c r="F18" s="9">
        <v>35</v>
      </c>
      <c r="G18" s="9"/>
      <c r="H18" s="10">
        <v>0</v>
      </c>
      <c r="I18" s="9">
        <f t="shared" si="0"/>
        <v>0</v>
      </c>
      <c r="J18" s="10">
        <f t="shared" si="2"/>
        <v>0</v>
      </c>
      <c r="K18" s="9"/>
      <c r="L18" s="10">
        <f t="shared" si="1"/>
        <v>0</v>
      </c>
      <c r="M18" s="9">
        <v>88</v>
      </c>
      <c r="N18" s="15">
        <v>0.68569999999999998</v>
      </c>
    </row>
    <row r="19" spans="1:14" s="11" customFormat="1" x14ac:dyDescent="0.2">
      <c r="A19" s="9" t="s">
        <v>38</v>
      </c>
      <c r="B19" s="9">
        <v>5</v>
      </c>
      <c r="C19" s="9" t="s">
        <v>44</v>
      </c>
      <c r="D19" s="9" t="s">
        <v>46</v>
      </c>
      <c r="E19" s="9">
        <v>35</v>
      </c>
      <c r="F19" s="9">
        <v>35</v>
      </c>
      <c r="G19" s="9"/>
      <c r="H19" s="10">
        <v>0</v>
      </c>
      <c r="I19" s="9">
        <f t="shared" si="0"/>
        <v>0</v>
      </c>
      <c r="J19" s="10">
        <f t="shared" si="2"/>
        <v>0</v>
      </c>
      <c r="K19" s="9"/>
      <c r="L19" s="10">
        <f t="shared" si="1"/>
        <v>0</v>
      </c>
      <c r="M19" s="9">
        <v>88</v>
      </c>
      <c r="N19" s="15">
        <v>0.68569999999999998</v>
      </c>
    </row>
    <row r="20" spans="1:14" s="11" customFormat="1" ht="25.5" x14ac:dyDescent="0.2">
      <c r="A20" s="9" t="s">
        <v>42</v>
      </c>
      <c r="B20" s="9">
        <v>4</v>
      </c>
      <c r="C20" s="9" t="s">
        <v>44</v>
      </c>
      <c r="D20" s="9" t="s">
        <v>51</v>
      </c>
      <c r="E20" s="9">
        <v>20</v>
      </c>
      <c r="F20" s="9">
        <v>20</v>
      </c>
      <c r="G20" s="9"/>
      <c r="H20" s="10">
        <v>0</v>
      </c>
      <c r="I20" s="9">
        <f t="shared" si="0"/>
        <v>0</v>
      </c>
      <c r="J20" s="10">
        <f t="shared" si="2"/>
        <v>0</v>
      </c>
      <c r="K20" s="9"/>
      <c r="L20" s="10">
        <f t="shared" si="1"/>
        <v>0</v>
      </c>
      <c r="M20" s="9">
        <v>88</v>
      </c>
      <c r="N20" s="15">
        <v>0.8</v>
      </c>
    </row>
    <row r="21" spans="1:14" s="11" customFormat="1" x14ac:dyDescent="0.2">
      <c r="A21" s="9" t="s">
        <v>40</v>
      </c>
      <c r="B21" s="9">
        <v>5</v>
      </c>
      <c r="C21" s="9" t="s">
        <v>4</v>
      </c>
      <c r="D21" s="9" t="s">
        <v>47</v>
      </c>
      <c r="E21" s="9">
        <v>41</v>
      </c>
      <c r="F21" s="9">
        <v>36</v>
      </c>
      <c r="G21" s="9"/>
      <c r="H21" s="10">
        <v>0</v>
      </c>
      <c r="I21" s="9">
        <f t="shared" si="0"/>
        <v>5</v>
      </c>
      <c r="J21" s="10">
        <v>0</v>
      </c>
      <c r="K21" s="9"/>
      <c r="L21" s="10">
        <f t="shared" si="1"/>
        <v>0</v>
      </c>
      <c r="M21" s="9">
        <v>79</v>
      </c>
      <c r="N21" s="15">
        <v>0.88</v>
      </c>
    </row>
    <row r="22" spans="1:14" s="11" customFormat="1" x14ac:dyDescent="0.2">
      <c r="A22" s="9" t="s">
        <v>40</v>
      </c>
      <c r="B22" s="9">
        <v>6</v>
      </c>
      <c r="C22" s="9" t="s">
        <v>4</v>
      </c>
      <c r="D22" s="9" t="s">
        <v>47</v>
      </c>
      <c r="E22" s="9">
        <v>41</v>
      </c>
      <c r="F22" s="9">
        <v>36</v>
      </c>
      <c r="G22" s="9"/>
      <c r="H22" s="10">
        <v>0</v>
      </c>
      <c r="I22" s="9">
        <f t="shared" si="0"/>
        <v>5</v>
      </c>
      <c r="J22" s="10">
        <v>0</v>
      </c>
      <c r="K22" s="9"/>
      <c r="L22" s="10">
        <f t="shared" si="1"/>
        <v>0</v>
      </c>
      <c r="M22" s="9">
        <v>79</v>
      </c>
      <c r="N22" s="15">
        <v>0.88</v>
      </c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 t="e">
        <f t="shared" ref="H23:H27" si="3">F23/E23</f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'1'!A28</f>
        <v>0</v>
      </c>
      <c r="B27" s="9"/>
      <c r="C27" s="9">
        <f>'1'!C28</f>
        <v>0</v>
      </c>
      <c r="D27" s="9">
        <f>'1'!D28</f>
        <v>0</v>
      </c>
      <c r="E27" s="9">
        <f>'1'!E28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296</v>
      </c>
      <c r="F28" s="17">
        <f>SUM(F14:F27)</f>
        <v>280</v>
      </c>
      <c r="G28" s="17">
        <f>SUM(G14:G27)</f>
        <v>0</v>
      </c>
      <c r="H28" s="18">
        <v>0</v>
      </c>
      <c r="I28" s="17">
        <f t="shared" si="0"/>
        <v>16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84.491111111111124</v>
      </c>
      <c r="N28" s="19">
        <f>AVERAGE(N14:N27)</f>
        <v>0.83161111111111108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1" t="str">
        <f>B10</f>
        <v>MCA. LILIANA IRASEMA AGUIRRE CARDOZA</v>
      </c>
      <c r="C37" s="41"/>
      <c r="D37" s="41"/>
      <c r="E37" s="13"/>
      <c r="F37" s="13"/>
      <c r="G37" s="41" t="s">
        <v>52</v>
      </c>
      <c r="H37" s="41"/>
      <c r="I37" s="41"/>
      <c r="J37" s="41"/>
    </row>
  </sheetData>
  <mergeCells count="30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42" t="s">
        <v>36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SEP 22- ENE 23</v>
      </c>
      <c r="M8" s="34"/>
      <c r="N8" s="34"/>
    </row>
    <row r="10" spans="1:14" x14ac:dyDescent="0.2">
      <c r="A10" s="4" t="s">
        <v>8</v>
      </c>
      <c r="B10" s="34" t="str">
        <f>'1'!B10</f>
        <v>MCA. LILIANA IRASEMA AGUIRRE CARDOZA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CONTABILIDAD FINANCIERA</v>
      </c>
      <c r="B14" s="9"/>
      <c r="C14" s="9" t="str">
        <f>'1'!C14</f>
        <v>1°</v>
      </c>
      <c r="D14" s="9" t="str">
        <f>'1'!D14</f>
        <v>IINF</v>
      </c>
      <c r="E14" s="9">
        <f>'1'!E14</f>
        <v>38</v>
      </c>
      <c r="F14" s="9">
        <v>28</v>
      </c>
      <c r="G14" s="9">
        <v>5</v>
      </c>
      <c r="H14" s="10">
        <v>0.87</v>
      </c>
      <c r="I14" s="9">
        <f t="shared" ref="I14:I28" si="0">(E14-SUM(F14:G14))-K14</f>
        <v>5</v>
      </c>
      <c r="J14" s="10">
        <f t="shared" ref="J14:J28" si="1">I14/E14</f>
        <v>0.13157894736842105</v>
      </c>
      <c r="K14" s="9">
        <v>0</v>
      </c>
      <c r="L14" s="10">
        <f t="shared" ref="L14:L28" si="2">K14/E14</f>
        <v>0</v>
      </c>
      <c r="M14" s="9">
        <v>74.209999999999994</v>
      </c>
      <c r="N14" s="15">
        <v>0.89470000000000005</v>
      </c>
    </row>
    <row r="15" spans="1:14" s="11" customFormat="1" x14ac:dyDescent="0.2">
      <c r="A15" s="9" t="str">
        <f>'1'!A15</f>
        <v>GESTION DE COSTOS</v>
      </c>
      <c r="B15" s="9"/>
      <c r="C15" s="9" t="str">
        <f>'1'!C15</f>
        <v>5°</v>
      </c>
      <c r="D15" s="9" t="str">
        <f>'1'!D15</f>
        <v>IIND</v>
      </c>
      <c r="E15" s="9">
        <f>'1'!E15</f>
        <v>24</v>
      </c>
      <c r="F15" s="9">
        <v>23</v>
      </c>
      <c r="G15" s="9">
        <v>1</v>
      </c>
      <c r="H15" s="10">
        <v>1</v>
      </c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89</v>
      </c>
      <c r="N15" s="15">
        <v>0.83330000000000004</v>
      </c>
    </row>
    <row r="16" spans="1:14" s="11" customFormat="1" x14ac:dyDescent="0.2">
      <c r="A16" s="9" t="str">
        <f>'1'!A16</f>
        <v>PLANEACION FINANCIERA</v>
      </c>
      <c r="B16" s="9"/>
      <c r="C16" s="9" t="str">
        <f>'1'!C16</f>
        <v>7°</v>
      </c>
      <c r="D16" s="9" t="str">
        <f>'1'!D16</f>
        <v>IIND</v>
      </c>
      <c r="E16" s="9">
        <f>'1'!E16</f>
        <v>35</v>
      </c>
      <c r="F16" s="9">
        <v>31</v>
      </c>
      <c r="G16" s="9">
        <v>4</v>
      </c>
      <c r="H16" s="10"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86.57</v>
      </c>
      <c r="N16" s="15">
        <v>0.77139999999999997</v>
      </c>
    </row>
    <row r="17" spans="1:14" s="11" customFormat="1" ht="25.5" x14ac:dyDescent="0.2">
      <c r="A17" s="9" t="s">
        <v>42</v>
      </c>
      <c r="B17" s="9"/>
      <c r="C17" s="9" t="s">
        <v>44</v>
      </c>
      <c r="D17" s="9" t="s">
        <v>51</v>
      </c>
      <c r="E17" s="9">
        <v>20</v>
      </c>
      <c r="F17" s="9">
        <v>20</v>
      </c>
      <c r="G17" s="9">
        <v>0</v>
      </c>
      <c r="H17" s="10">
        <f t="shared" ref="H14:H27" si="3">F17/E17</f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89</v>
      </c>
      <c r="N17" s="15">
        <v>0.8</v>
      </c>
    </row>
    <row r="18" spans="1:14" s="11" customFormat="1" x14ac:dyDescent="0.2">
      <c r="A18" s="9" t="str">
        <f>'1'!A19</f>
        <v>TALLER DE ADMINISTRACION</v>
      </c>
      <c r="B18" s="9"/>
      <c r="C18" s="9" t="str">
        <f>'1'!C19</f>
        <v>1°</v>
      </c>
      <c r="D18" s="9" t="str">
        <f>'1'!D19</f>
        <v>ISC</v>
      </c>
      <c r="E18" s="9">
        <f>'1'!E19</f>
        <v>41</v>
      </c>
      <c r="F18" s="9">
        <v>29</v>
      </c>
      <c r="G18" s="9">
        <v>9</v>
      </c>
      <c r="H18" s="10">
        <v>0.93</v>
      </c>
      <c r="I18" s="9">
        <f t="shared" si="0"/>
        <v>3</v>
      </c>
      <c r="J18" s="10">
        <f t="shared" si="1"/>
        <v>7.3170731707317069E-2</v>
      </c>
      <c r="K18" s="9">
        <v>0</v>
      </c>
      <c r="L18" s="10">
        <f t="shared" si="2"/>
        <v>0</v>
      </c>
      <c r="M18" s="9">
        <v>80</v>
      </c>
      <c r="N18" s="15">
        <v>0.88</v>
      </c>
    </row>
    <row r="19" spans="1:14" s="11" customFormat="1" x14ac:dyDescent="0.2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'1'!A28</f>
        <v>0</v>
      </c>
      <c r="B27" s="9"/>
      <c r="C27" s="9">
        <f>'1'!C28</f>
        <v>0</v>
      </c>
      <c r="D27" s="9">
        <f>'1'!D28</f>
        <v>0</v>
      </c>
      <c r="E27" s="9">
        <f>'1'!E28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131</v>
      </c>
      <c r="G28" s="17">
        <f>SUM(G14:G27)</f>
        <v>19</v>
      </c>
      <c r="H28" s="18">
        <f>SUM(F28:G28)/E28</f>
        <v>0.94936708860759489</v>
      </c>
      <c r="I28" s="17">
        <f t="shared" si="0"/>
        <v>8</v>
      </c>
      <c r="J28" s="18">
        <f t="shared" si="1"/>
        <v>5.0632911392405063E-2</v>
      </c>
      <c r="K28" s="17">
        <f>SUM(K14:K27)</f>
        <v>0</v>
      </c>
      <c r="L28" s="18">
        <f t="shared" si="2"/>
        <v>0</v>
      </c>
      <c r="M28" s="17">
        <f>AVERAGE(M14:M27)</f>
        <v>83.756</v>
      </c>
      <c r="N28" s="19">
        <f>AVERAGE(N14:N27)</f>
        <v>0.83588000000000007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1" t="str">
        <f>B10</f>
        <v>MCA. LILIANA IRASEMA AGUIRRE CARDOZA</v>
      </c>
      <c r="C37" s="41"/>
      <c r="D37" s="41"/>
      <c r="E37" s="13"/>
      <c r="F37" s="13"/>
      <c r="G37" s="41" t="s">
        <v>52</v>
      </c>
      <c r="H37" s="41"/>
      <c r="I37" s="41"/>
      <c r="J37" s="41"/>
    </row>
  </sheetData>
  <mergeCells count="30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Liliana Irasema</cp:lastModifiedBy>
  <cp:revision/>
  <dcterms:created xsi:type="dcterms:W3CDTF">2021-11-22T14:45:25Z</dcterms:created>
  <dcterms:modified xsi:type="dcterms:W3CDTF">2023-01-23T07:03:55Z</dcterms:modified>
  <cp:category/>
  <cp:contentStatus/>
</cp:coreProperties>
</file>