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96B0A45-F129-4F48-9773-BEBA2FD6E06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0" l="1"/>
  <c r="I16" i="10"/>
  <c r="I15" i="10"/>
  <c r="I14" i="10"/>
  <c r="A18" i="25"/>
  <c r="C18" i="25"/>
  <c r="D18" i="25"/>
  <c r="A19" i="25"/>
  <c r="C19" i="25"/>
  <c r="D19" i="25"/>
  <c r="I19" i="10" l="1"/>
  <c r="I24" i="10"/>
  <c r="I25" i="10"/>
  <c r="I26" i="10"/>
  <c r="I27" i="10"/>
  <c r="N27" i="25"/>
  <c r="M27" i="25"/>
  <c r="K27" i="25"/>
  <c r="G27" i="25"/>
  <c r="F27" i="25"/>
  <c r="E26" i="25"/>
  <c r="I26" i="25" s="1"/>
  <c r="D26" i="25"/>
  <c r="C26" i="25"/>
  <c r="A26" i="25"/>
  <c r="E25" i="25"/>
  <c r="I25" i="25" s="1"/>
  <c r="D25" i="25"/>
  <c r="C25" i="25"/>
  <c r="A25" i="25"/>
  <c r="E24" i="25"/>
  <c r="I24" i="25" s="1"/>
  <c r="D24" i="25"/>
  <c r="C24" i="25"/>
  <c r="A24" i="25"/>
  <c r="E23" i="25"/>
  <c r="I23" i="25" s="1"/>
  <c r="D23" i="25"/>
  <c r="C23" i="25"/>
  <c r="A23" i="25"/>
  <c r="E22" i="25"/>
  <c r="I22" i="25" s="1"/>
  <c r="D22" i="25"/>
  <c r="C22" i="25"/>
  <c r="A22" i="25"/>
  <c r="E21" i="25"/>
  <c r="I21" i="25" s="1"/>
  <c r="D21" i="25"/>
  <c r="C21" i="25"/>
  <c r="A21" i="25"/>
  <c r="E20" i="25"/>
  <c r="I20" i="25" s="1"/>
  <c r="D20" i="25"/>
  <c r="C20" i="25"/>
  <c r="A20" i="25"/>
  <c r="E19" i="25"/>
  <c r="I19" i="25" s="1"/>
  <c r="E18" i="25"/>
  <c r="I18" i="25" s="1"/>
  <c r="B36" i="25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I20" i="22" s="1"/>
  <c r="J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I24" i="22" s="1"/>
  <c r="J24" i="22" s="1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H27" i="22"/>
  <c r="L25" i="22"/>
  <c r="I25" i="22"/>
  <c r="J25" i="22" s="1"/>
  <c r="H25" i="22"/>
  <c r="L24" i="22"/>
  <c r="H21" i="22"/>
  <c r="H20" i="22"/>
  <c r="L19" i="22"/>
  <c r="L17" i="22"/>
  <c r="I17" i="22"/>
  <c r="J17" i="22" s="1"/>
  <c r="H17" i="22"/>
  <c r="I16" i="22"/>
  <c r="J16" i="22" s="1"/>
  <c r="L15" i="22"/>
  <c r="I15" i="22"/>
  <c r="J15" i="22" s="1"/>
  <c r="H15" i="22"/>
  <c r="B37" i="10"/>
  <c r="N28" i="10"/>
  <c r="M28" i="10"/>
  <c r="K28" i="10"/>
  <c r="G28" i="10"/>
  <c r="F28" i="10"/>
  <c r="E28" i="10"/>
  <c r="H16" i="22" l="1"/>
  <c r="H23" i="22"/>
  <c r="L20" i="22"/>
  <c r="I23" i="22"/>
  <c r="J23" i="22" s="1"/>
  <c r="I27" i="22"/>
  <c r="J27" i="22" s="1"/>
  <c r="H19" i="22"/>
  <c r="H24" i="22"/>
  <c r="I21" i="22"/>
  <c r="J21" i="22" s="1"/>
  <c r="I14" i="22"/>
  <c r="J14" i="22" s="1"/>
  <c r="E27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7" i="25" l="1"/>
  <c r="J27" i="25" s="1"/>
  <c r="L27" i="25"/>
  <c r="H27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D89753B-3FEB-4820-B987-753F1C5F400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</text>
    </comment>
    <comment ref="J12" authorId="2" shapeId="0" xr:uid="{5A1D2610-4DDB-4681-8198-56E722B00E0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<sst xmlns="http://schemas.openxmlformats.org/spreadsheetml/2006/main" count="200" uniqueCount="48">
  <si>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</si>
  <si>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</si>
  <si>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</si>
  <si>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</si>
  <si>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</si>
  <si>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</si>
  <si>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</si>
  <si>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</si>
  <si>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</si>
  <si>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</si>
  <si>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</si>
  <si>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</si>
  <si>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</si>
  <si>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</si>
  <si>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</si>
  <si>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</si>
  <si>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</si>
  <si>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</si>
  <si>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</si>
  <si>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</si>
  <si>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</si>
  <si>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</si>
  <si>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</si>
  <si>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</si>
  <si>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</si>
  <si>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</si>
  <si>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</si>
  <si>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</si>
  <si>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</si>
  <si>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</si>
  <si>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SEP 22- ENE 23</t>
  </si>
  <si>
    <t>LICENCIATURA EN ADMINISTRACION</t>
  </si>
  <si>
    <t>LICENCIATURA EN ADMINISTRACIÓN</t>
  </si>
  <si>
    <t>IEME</t>
  </si>
  <si>
    <t>ANALISIS Y SINTESIS DE MECANISMOS</t>
  </si>
  <si>
    <t>402-U</t>
  </si>
  <si>
    <t>DISEÑO DE ELEMENTOS DE MAQUINA</t>
  </si>
  <si>
    <t>502-A</t>
  </si>
  <si>
    <t>MECANICA DE MATERIALES</t>
  </si>
  <si>
    <t>302-A</t>
  </si>
  <si>
    <t>302-B</t>
  </si>
  <si>
    <t>MC. HECTOR MIGUEL AMADOR CHAGALA</t>
  </si>
  <si>
    <t>ELECTROMECANICA</t>
  </si>
  <si>
    <t xml:space="preserve"> ELECTROMECANICA</t>
  </si>
  <si>
    <t>ESTEBAN DOMINGUEZ FISCAL</t>
  </si>
  <si>
    <t>MII. ESTEBAN DOMINGUEZ FISCAL</t>
  </si>
  <si>
    <t>FINAL</t>
  </si>
  <si>
    <t>2°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</si>
</sst>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37"/>
  <sheetViews>
    <sheetView tabSelected="1" zoomScale="93" zoomScaleNormal="93" zoomScaleSheetLayoutView="100" workbookViewId="0">
      <selection activeCell="A5" sqref="A5:N5"/>
    </sheetView>
  </sheetViews>
  <sheetFormatPr baseColWidth="10" defaultColWidth="11.44140625" defaultRowHeight="13.2" x14ac:dyDescent="0.25"/>
  <cols>
    <col min="1" max="1" width="38.5546875" style="1" bestFit="1" customWidth="1"/>
    <col min="2" max="3" width="7.33203125" style="1" customWidth="1"/>
    <col min="4" max="4" width="25.88671875" style="1" customWidth="1"/>
    <col min="5" max="5" width="9.44140625" style="1" customWidth="1"/>
    <col min="6" max="6" width="8.6640625" style="1" customWidth="1"/>
    <col min="7" max="10" width="11.33203125" style="1" customWidth="1"/>
    <col min="11" max="12" width="7.5546875" style="1" customWidth="1"/>
    <col min="13" max="16384" width="11.441406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40" t="s">
        <v>2</v>
      </c>
      <c r="B6" s="40"/>
      <c r="C6" s="40"/>
      <c r="D6" s="40"/>
      <c r="E6" s="41" t="s">
        <v>43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1" t="s">
        <v>47</v>
      </c>
      <c r="C8" s="31"/>
      <c r="D8" s="14" t="s">
        <v>4</v>
      </c>
      <c r="E8" s="5">
        <v>4</v>
      </c>
      <c r="G8" s="4" t="s">
        <v>5</v>
      </c>
      <c r="H8" s="5">
        <v>3</v>
      </c>
      <c r="I8" s="37" t="s">
        <v>6</v>
      </c>
      <c r="J8" s="37"/>
      <c r="K8" s="37"/>
      <c r="L8" s="31" t="s">
        <v>30</v>
      </c>
      <c r="M8" s="31"/>
      <c r="N8" s="31"/>
    </row>
    <row r="10" spans="1:14" x14ac:dyDescent="0.25">
      <c r="A10" s="4" t="s">
        <v>7</v>
      </c>
      <c r="B10" s="31" t="s">
        <v>41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8</v>
      </c>
      <c r="B12" s="35" t="s">
        <v>9</v>
      </c>
      <c r="C12" s="35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32" t="s">
        <v>20</v>
      </c>
    </row>
    <row r="13" spans="1:14" x14ac:dyDescent="0.25">
      <c r="A13" s="39"/>
      <c r="B13" s="36"/>
      <c r="C13" s="36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8" t="s">
        <v>34</v>
      </c>
      <c r="B14" s="9" t="s">
        <v>29</v>
      </c>
      <c r="C14" s="9" t="s">
        <v>35</v>
      </c>
      <c r="D14" s="9" t="s">
        <v>33</v>
      </c>
      <c r="E14" s="9">
        <v>9</v>
      </c>
      <c r="F14" s="9">
        <v>2</v>
      </c>
      <c r="G14" s="9"/>
      <c r="H14" s="21"/>
      <c r="I14" s="22">
        <f t="shared" ref="I14:I17" si="0">(E14-SUM(F14:G14))-K14</f>
        <v>7</v>
      </c>
      <c r="J14" s="21"/>
      <c r="K14" s="22">
        <v>0</v>
      </c>
      <c r="L14" s="21">
        <v>0</v>
      </c>
      <c r="M14" s="9">
        <v>16</v>
      </c>
      <c r="N14" s="15">
        <v>0.22</v>
      </c>
    </row>
    <row r="15" spans="1:14" s="11" customFormat="1" x14ac:dyDescent="0.25">
      <c r="A15" s="8" t="s">
        <v>36</v>
      </c>
      <c r="B15" s="9" t="s">
        <v>29</v>
      </c>
      <c r="C15" s="9" t="s">
        <v>37</v>
      </c>
      <c r="D15" s="9" t="s">
        <v>33</v>
      </c>
      <c r="E15" s="9">
        <v>22</v>
      </c>
      <c r="F15" s="9">
        <v>13</v>
      </c>
      <c r="G15" s="9"/>
      <c r="H15" s="21"/>
      <c r="I15" s="22">
        <f t="shared" si="0"/>
        <v>9</v>
      </c>
      <c r="J15" s="21"/>
      <c r="K15" s="22">
        <v>0</v>
      </c>
      <c r="L15" s="21">
        <v>0</v>
      </c>
      <c r="M15" s="9">
        <v>40</v>
      </c>
      <c r="N15" s="15">
        <v>0.55000000000000004</v>
      </c>
    </row>
    <row r="16" spans="1:14" s="11" customFormat="1" x14ac:dyDescent="0.25">
      <c r="A16" s="8" t="s">
        <v>38</v>
      </c>
      <c r="B16" s="9" t="s">
        <v>29</v>
      </c>
      <c r="C16" s="9" t="s">
        <v>39</v>
      </c>
      <c r="D16" s="9" t="s">
        <v>33</v>
      </c>
      <c r="E16" s="9">
        <v>37</v>
      </c>
      <c r="F16" s="9">
        <v>27</v>
      </c>
      <c r="G16" s="9"/>
      <c r="H16" s="21"/>
      <c r="I16" s="22">
        <f t="shared" si="0"/>
        <v>10</v>
      </c>
      <c r="J16" s="21"/>
      <c r="K16" s="22">
        <v>0</v>
      </c>
      <c r="L16" s="21">
        <v>0</v>
      </c>
      <c r="M16" s="9">
        <v>63</v>
      </c>
      <c r="N16" s="15">
        <v>0.73</v>
      </c>
    </row>
    <row r="17" spans="1:14" s="11" customFormat="1" x14ac:dyDescent="0.25">
      <c r="A17" s="8" t="s">
        <v>38</v>
      </c>
      <c r="B17" s="9" t="s">
        <v>29</v>
      </c>
      <c r="C17" s="9" t="s">
        <v>40</v>
      </c>
      <c r="D17" s="9" t="s">
        <v>33</v>
      </c>
      <c r="E17" s="9">
        <v>22</v>
      </c>
      <c r="F17" s="9">
        <v>13</v>
      </c>
      <c r="G17" s="9"/>
      <c r="H17" s="21"/>
      <c r="I17" s="22">
        <f t="shared" si="0"/>
        <v>9</v>
      </c>
      <c r="J17" s="21"/>
      <c r="K17" s="22">
        <v>0</v>
      </c>
      <c r="L17" s="21">
        <v>0</v>
      </c>
      <c r="M17" s="9">
        <v>52</v>
      </c>
      <c r="N17" s="15">
        <v>0.59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21"/>
      <c r="I18" s="22">
        <v>0</v>
      </c>
      <c r="J18" s="21"/>
      <c r="K18" s="22"/>
      <c r="L18" s="21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21"/>
      <c r="I19" s="22">
        <f t="shared" ref="I19:I28" si="1">(E19-SUM(F19:G19))-K19</f>
        <v>0</v>
      </c>
      <c r="J19" s="21"/>
      <c r="K19" s="22"/>
      <c r="L19" s="21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21"/>
      <c r="I20" s="22">
        <v>0</v>
      </c>
      <c r="J20" s="21"/>
      <c r="K20" s="22"/>
      <c r="L20" s="21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21"/>
      <c r="I21" s="22">
        <v>0</v>
      </c>
      <c r="J21" s="21"/>
      <c r="K21" s="22"/>
      <c r="L21" s="21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21"/>
      <c r="I22" s="22">
        <v>0</v>
      </c>
      <c r="J22" s="21"/>
      <c r="K22" s="22"/>
      <c r="L22" s="21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21"/>
      <c r="I23" s="22">
        <v>0</v>
      </c>
      <c r="J23" s="21"/>
      <c r="K23" s="22"/>
      <c r="L23" s="21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21"/>
      <c r="I24" s="22">
        <f t="shared" si="1"/>
        <v>0</v>
      </c>
      <c r="J24" s="21"/>
      <c r="K24" s="22"/>
      <c r="L24" s="21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21"/>
      <c r="I25" s="22">
        <f t="shared" si="1"/>
        <v>0</v>
      </c>
      <c r="J25" s="21"/>
      <c r="K25" s="22"/>
      <c r="L25" s="21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21"/>
      <c r="I26" s="22">
        <f t="shared" si="1"/>
        <v>0</v>
      </c>
      <c r="J26" s="21"/>
      <c r="K26" s="22"/>
      <c r="L26" s="21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21"/>
      <c r="I27" s="22">
        <f t="shared" si="1"/>
        <v>0</v>
      </c>
      <c r="J27" s="21"/>
      <c r="K27" s="22"/>
      <c r="L27" s="21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90</v>
      </c>
      <c r="F28" s="17">
        <f>SUM(F14:F27)</f>
        <v>55</v>
      </c>
      <c r="G28" s="17">
        <f>SUM(G14:G27)</f>
        <v>0</v>
      </c>
      <c r="H28" s="18"/>
      <c r="I28" s="17">
        <f t="shared" si="1"/>
        <v>35</v>
      </c>
      <c r="J28" s="18"/>
      <c r="K28" s="17">
        <f>SUM(K14:K27)</f>
        <v>0</v>
      </c>
      <c r="L28" s="18">
        <f t="shared" ref="L28" si="2">K28/E28</f>
        <v>0</v>
      </c>
      <c r="M28" s="17">
        <f>AVERAGE(M14:M27)</f>
        <v>42.75</v>
      </c>
      <c r="N28" s="19">
        <f>AVERAGE(N14:N27)</f>
        <v>0.52249999999999996</v>
      </c>
    </row>
    <row r="30" spans="1:14" ht="120" customHeight="1" x14ac:dyDescent="0.25">
      <c r="A30" s="34" t="s">
        <v>25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28" t="s">
        <v>26</v>
      </c>
      <c r="C33" s="28"/>
      <c r="D33" s="28"/>
      <c r="G33" s="29" t="s">
        <v>27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MC. HECTOR MIGUEL AMADOR CHAGALA</v>
      </c>
      <c r="C37" s="25"/>
      <c r="D37" s="25"/>
      <c r="E37" s="13"/>
      <c r="F37" s="13"/>
      <c r="G37" s="25" t="s">
        <v>45</v>
      </c>
      <c r="H37" s="25"/>
      <c r="I37" s="25"/>
      <c r="J37" s="25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1">
        <v>2</v>
      </c>
      <c r="C8" s="31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7" t="s">
        <v>6</v>
      </c>
      <c r="J8" s="37"/>
      <c r="K8" s="37"/>
      <c r="L8" s="31" t="str">
        <f>'1'!L8</f>
        <v>SEP 22- ENE 23</v>
      </c>
      <c r="M8" s="31"/>
      <c r="N8" s="31"/>
    </row>
    <row r="10" spans="1:14" x14ac:dyDescent="0.25">
      <c r="A10" s="4" t="s">
        <v>7</v>
      </c>
      <c r="B10" s="31" t="str">
        <f>'1'!B10</f>
        <v>MC. HECTOR MIGUEL AMADOR CHAGALA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8</v>
      </c>
      <c r="B12" s="35" t="s">
        <v>9</v>
      </c>
      <c r="C12" s="35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32" t="s">
        <v>20</v>
      </c>
    </row>
    <row r="13" spans="1:14" x14ac:dyDescent="0.25">
      <c r="A13" s="39"/>
      <c r="B13" s="36"/>
      <c r="C13" s="36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33"/>
    </row>
    <row r="14" spans="1:14" s="11" customFormat="1" ht="26.4" x14ac:dyDescent="0.25">
      <c r="A14" s="9" t="str">
        <f>'1'!A14</f>
        <v>ANALISIS Y SINTESIS DE MECANISMOS</v>
      </c>
      <c r="B14" s="9" t="s">
        <v>29</v>
      </c>
      <c r="C14" s="9" t="str">
        <f>'1'!C14</f>
        <v>402-U</v>
      </c>
      <c r="D14" s="9" t="str">
        <f>'1'!D14</f>
        <v>IEME</v>
      </c>
      <c r="E14" s="9">
        <f>'1'!E14</f>
        <v>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9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6.4" x14ac:dyDescent="0.25">
      <c r="A16" s="9" t="str">
        <f>'1'!A16</f>
        <v>MECANICA DE MATERIALES</v>
      </c>
      <c r="B16" s="9"/>
      <c r="C16" s="9" t="str">
        <f>'1'!C16</f>
        <v>302-A</v>
      </c>
      <c r="D16" s="9" t="str">
        <f>'1'!D16</f>
        <v>IEME</v>
      </c>
      <c r="E16" s="9">
        <f>'1'!E16</f>
        <v>37</v>
      </c>
      <c r="F16" s="9"/>
      <c r="G16" s="9"/>
      <c r="H16" s="10">
        <f t="shared" si="0"/>
        <v>0</v>
      </c>
      <c r="I16" s="9">
        <f t="shared" si="1"/>
        <v>37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MECANICA DE MATERIALES</v>
      </c>
      <c r="B17" s="9"/>
      <c r="C17" s="9" t="str">
        <f>'1'!C17</f>
        <v>302-B</v>
      </c>
      <c r="D17" s="9" t="str">
        <f>'1'!D17</f>
        <v>IEME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68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4" t="s">
        <v>25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28" t="s">
        <v>26</v>
      </c>
      <c r="C33" s="28"/>
      <c r="D33" s="28"/>
      <c r="G33" s="29" t="s">
        <v>27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MC. HECTOR MIGUEL AMADOR CHAGALA</v>
      </c>
      <c r="C37" s="25"/>
      <c r="D37" s="25"/>
      <c r="E37" s="13"/>
      <c r="F37" s="13"/>
      <c r="G37" s="25"/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1">
        <v>3</v>
      </c>
      <c r="C8" s="31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7" t="s">
        <v>6</v>
      </c>
      <c r="J8" s="37"/>
      <c r="K8" s="37"/>
      <c r="L8" s="31" t="str">
        <f>'1'!L8</f>
        <v>SEP 22- ENE 23</v>
      </c>
      <c r="M8" s="31"/>
      <c r="N8" s="31"/>
    </row>
    <row r="10" spans="1:14" x14ac:dyDescent="0.25">
      <c r="A10" s="4" t="s">
        <v>7</v>
      </c>
      <c r="B10" s="31" t="str">
        <f>'1'!B10</f>
        <v>MC. HECTOR MIGUEL AMADOR CHAGALA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8</v>
      </c>
      <c r="B12" s="35" t="s">
        <v>9</v>
      </c>
      <c r="C12" s="35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32" t="s">
        <v>20</v>
      </c>
    </row>
    <row r="13" spans="1:14" x14ac:dyDescent="0.25">
      <c r="A13" s="39"/>
      <c r="B13" s="36"/>
      <c r="C13" s="36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33"/>
    </row>
    <row r="14" spans="1:14" s="11" customFormat="1" ht="26.4" x14ac:dyDescent="0.25">
      <c r="A14" s="9" t="str">
        <f>'1'!A14</f>
        <v>ANALISIS Y SINTESIS DE MECANISMOS</v>
      </c>
      <c r="B14" s="9"/>
      <c r="C14" s="9" t="str">
        <f>'1'!C14</f>
        <v>402-U</v>
      </c>
      <c r="D14" s="9" t="str">
        <f>'1'!D14</f>
        <v>IEME</v>
      </c>
      <c r="E14" s="9">
        <f>'1'!E14</f>
        <v>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DISEÑO DE ELEMENTOS DE MAQUINA</v>
      </c>
      <c r="B15" s="9"/>
      <c r="C15" s="9" t="str">
        <f>'1'!C15</f>
        <v>502-A</v>
      </c>
      <c r="D15" s="9" t="str">
        <f>'1'!D15</f>
        <v>IEME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MECANICA DE MATERIALES</v>
      </c>
      <c r="B16" s="9"/>
      <c r="C16" s="9" t="str">
        <f>'1'!C16</f>
        <v>302-A</v>
      </c>
      <c r="D16" s="9" t="str">
        <f>'1'!D16</f>
        <v>IEME</v>
      </c>
      <c r="E16" s="9">
        <f>'1'!E16</f>
        <v>37</v>
      </c>
      <c r="F16" s="9"/>
      <c r="G16" s="9"/>
      <c r="H16" s="10">
        <f t="shared" si="0"/>
        <v>0</v>
      </c>
      <c r="I16" s="9">
        <f t="shared" si="1"/>
        <v>37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MECANICA DE MATERIALES</v>
      </c>
      <c r="B17" s="9"/>
      <c r="C17" s="9" t="str">
        <f>'1'!C17</f>
        <v>302-B</v>
      </c>
      <c r="D17" s="9" t="str">
        <f>'1'!D17</f>
        <v>IEME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4" t="s">
        <v>25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28" t="s">
        <v>26</v>
      </c>
      <c r="C33" s="28"/>
      <c r="D33" s="28"/>
      <c r="G33" s="29" t="s">
        <v>27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MC. HECTOR MIGUEL AMADOR CHAGALA</v>
      </c>
      <c r="C37" s="25"/>
      <c r="D37" s="25"/>
      <c r="E37" s="13"/>
      <c r="F37" s="13"/>
      <c r="G37" s="25"/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1">
        <v>4</v>
      </c>
      <c r="C8" s="31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7" t="s">
        <v>6</v>
      </c>
      <c r="J8" s="37"/>
      <c r="K8" s="37"/>
      <c r="L8" s="31" t="str">
        <f>'1'!L8</f>
        <v>SEP 22- ENE 23</v>
      </c>
      <c r="M8" s="31"/>
      <c r="N8" s="31"/>
    </row>
    <row r="10" spans="1:14" x14ac:dyDescent="0.25">
      <c r="A10" s="4" t="s">
        <v>7</v>
      </c>
      <c r="B10" s="31" t="str">
        <f>'1'!B10</f>
        <v>MC. HECTOR MIGUEL AMADOR CHAGALA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8</v>
      </c>
      <c r="B12" s="35" t="s">
        <v>9</v>
      </c>
      <c r="C12" s="35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32" t="s">
        <v>20</v>
      </c>
    </row>
    <row r="13" spans="1:14" x14ac:dyDescent="0.25">
      <c r="A13" s="39"/>
      <c r="B13" s="36"/>
      <c r="C13" s="36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33"/>
    </row>
    <row r="14" spans="1:14" s="11" customFormat="1" ht="26.4" x14ac:dyDescent="0.25">
      <c r="A14" s="9" t="str">
        <f>'1'!A14</f>
        <v>ANALISIS Y SINTESIS DE MECANISMOS</v>
      </c>
      <c r="B14" s="9"/>
      <c r="C14" s="9" t="str">
        <f>'1'!C14</f>
        <v>402-U</v>
      </c>
      <c r="D14" s="9" t="str">
        <f>'1'!D14</f>
        <v>IEME</v>
      </c>
      <c r="E14" s="9">
        <f>'1'!E14</f>
        <v>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DISEÑO DE ELEMENTOS DE MAQUINA</v>
      </c>
      <c r="B15" s="9"/>
      <c r="C15" s="9" t="str">
        <f>'1'!C15</f>
        <v>502-A</v>
      </c>
      <c r="D15" s="9" t="str">
        <f>'1'!D15</f>
        <v>IEME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MECANICA DE MATERIALES</v>
      </c>
      <c r="B16" s="9"/>
      <c r="C16" s="9" t="str">
        <f>'1'!C16</f>
        <v>302-A</v>
      </c>
      <c r="D16" s="9" t="str">
        <f>'1'!D16</f>
        <v>IEME</v>
      </c>
      <c r="E16" s="9">
        <f>'1'!E16</f>
        <v>37</v>
      </c>
      <c r="F16" s="9"/>
      <c r="G16" s="9"/>
      <c r="H16" s="10">
        <f t="shared" si="0"/>
        <v>0</v>
      </c>
      <c r="I16" s="9">
        <f t="shared" si="1"/>
        <v>37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MECANICA DE MATERIALES</v>
      </c>
      <c r="B17" s="9"/>
      <c r="C17" s="9" t="str">
        <f>'1'!C17</f>
        <v>302-B</v>
      </c>
      <c r="D17" s="9" t="str">
        <f>'1'!D17</f>
        <v>IEME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4" t="s">
        <v>25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28" t="s">
        <v>26</v>
      </c>
      <c r="C33" s="28"/>
      <c r="D33" s="28"/>
      <c r="G33" s="29" t="s">
        <v>27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MC. HECTOR MIGUEL AMADOR CHAGALA</v>
      </c>
      <c r="C37" s="25"/>
      <c r="D37" s="25"/>
      <c r="E37" s="13"/>
      <c r="F37" s="13"/>
      <c r="G37" s="25"/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N36"/>
  <sheetViews>
    <sheetView topLeftCell="A2" zoomScaleNormal="100" zoomScaleSheetLayoutView="100" workbookViewId="0">
      <selection activeCell="K18" sqref="K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40" t="s">
        <v>2</v>
      </c>
      <c r="B6" s="40"/>
      <c r="C6" s="40"/>
      <c r="D6" s="40"/>
      <c r="E6" s="41" t="s">
        <v>42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1" t="s">
        <v>46</v>
      </c>
      <c r="C8" s="31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7" t="s">
        <v>6</v>
      </c>
      <c r="J8" s="37"/>
      <c r="K8" s="37"/>
      <c r="L8" s="31" t="str">
        <f>'1'!L8</f>
        <v>SEP 22- ENE 23</v>
      </c>
      <c r="M8" s="31"/>
      <c r="N8" s="31"/>
    </row>
    <row r="10" spans="1:14" x14ac:dyDescent="0.25">
      <c r="A10" s="4" t="s">
        <v>7</v>
      </c>
      <c r="B10" s="31" t="s">
        <v>41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8</v>
      </c>
      <c r="B12" s="35" t="s">
        <v>9</v>
      </c>
      <c r="C12" s="35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32" t="s">
        <v>20</v>
      </c>
    </row>
    <row r="13" spans="1:14" x14ac:dyDescent="0.25">
      <c r="A13" s="39"/>
      <c r="B13" s="36"/>
      <c r="C13" s="36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9" t="s">
        <v>34</v>
      </c>
      <c r="B14" s="9" t="s">
        <v>20</v>
      </c>
      <c r="C14" s="23" t="s">
        <v>35</v>
      </c>
      <c r="D14" s="9" t="s">
        <v>33</v>
      </c>
      <c r="E14" s="9">
        <v>9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 t="s">
        <v>36</v>
      </c>
      <c r="B15" s="9" t="s">
        <v>20</v>
      </c>
      <c r="C15" s="23" t="s">
        <v>37</v>
      </c>
      <c r="D15" s="9" t="s">
        <v>33</v>
      </c>
      <c r="E15" s="9">
        <v>22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 t="s">
        <v>38</v>
      </c>
      <c r="B16" s="9" t="s">
        <v>20</v>
      </c>
      <c r="C16" s="23" t="s">
        <v>39</v>
      </c>
      <c r="D16" s="9" t="s">
        <v>33</v>
      </c>
      <c r="E16" s="9">
        <v>37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 t="s">
        <v>38</v>
      </c>
      <c r="B17" s="9" t="s">
        <v>20</v>
      </c>
      <c r="C17" s="23" t="s">
        <v>40</v>
      </c>
      <c r="D17" s="9" t="s">
        <v>33</v>
      </c>
      <c r="E17" s="9">
        <v>22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>
        <f>'1'!A19</f>
        <v>0</v>
      </c>
      <c r="B18" s="9"/>
      <c r="C18" s="9">
        <f>'1'!C19</f>
        <v>0</v>
      </c>
      <c r="D18" s="9">
        <f>'1'!D19</f>
        <v>0</v>
      </c>
      <c r="E18" s="9">
        <f>'1'!E19</f>
        <v>0</v>
      </c>
      <c r="F18" s="9"/>
      <c r="G18" s="9"/>
      <c r="H18" s="10"/>
      <c r="I18" s="9">
        <f t="shared" ref="I18:I27" si="0">(E18-SUM(F18:G18))-K18</f>
        <v>0</v>
      </c>
      <c r="J18" s="10"/>
      <c r="K18" s="9"/>
      <c r="L18" s="10"/>
      <c r="M18" s="9"/>
      <c r="N18" s="15"/>
    </row>
    <row r="19" spans="1:14" s="11" customFormat="1" x14ac:dyDescent="0.25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9">
        <f>'1'!A22</f>
        <v>0</v>
      </c>
      <c r="B21" s="9"/>
      <c r="C21" s="9">
        <f>'1'!C22</f>
        <v>0</v>
      </c>
      <c r="D21" s="9">
        <f>'1'!D22</f>
        <v>0</v>
      </c>
      <c r="E21" s="9">
        <f>'1'!E22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9">
        <f>'1'!A23</f>
        <v>0</v>
      </c>
      <c r="B22" s="9"/>
      <c r="C22" s="9">
        <f>'1'!C23</f>
        <v>0</v>
      </c>
      <c r="D22" s="9">
        <f>'1'!D23</f>
        <v>0</v>
      </c>
      <c r="E22" s="9">
        <f>'1'!E23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9">
        <f>'1'!A24</f>
        <v>0</v>
      </c>
      <c r="B23" s="9"/>
      <c r="C23" s="9">
        <f>'1'!C24</f>
        <v>0</v>
      </c>
      <c r="D23" s="9">
        <f>'1'!D24</f>
        <v>0</v>
      </c>
      <c r="E23" s="9">
        <f>'1'!E24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9">
        <f>'1'!A25</f>
        <v>0</v>
      </c>
      <c r="B24" s="9"/>
      <c r="C24" s="9">
        <f>'1'!C25</f>
        <v>0</v>
      </c>
      <c r="D24" s="9">
        <f>'1'!D25</f>
        <v>0</v>
      </c>
      <c r="E24" s="9">
        <f>'1'!E25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9">
        <f>'1'!A26</f>
        <v>0</v>
      </c>
      <c r="B25" s="9"/>
      <c r="C25" s="9">
        <f>'1'!C26</f>
        <v>0</v>
      </c>
      <c r="D25" s="9">
        <f>'1'!D26</f>
        <v>0</v>
      </c>
      <c r="E25" s="9">
        <f>'1'!E26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ht="16.5" customHeight="1" x14ac:dyDescent="0.25">
      <c r="A26" s="9">
        <f>'1'!A27</f>
        <v>0</v>
      </c>
      <c r="B26" s="9"/>
      <c r="C26" s="9">
        <f>'1'!C27</f>
        <v>0</v>
      </c>
      <c r="D26" s="9">
        <f>'1'!D27</f>
        <v>0</v>
      </c>
      <c r="E26" s="9">
        <f>'1'!E27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ht="13.8" thickBot="1" x14ac:dyDescent="0.3">
      <c r="A27" s="16" t="s">
        <v>23</v>
      </c>
      <c r="B27" s="17" t="s">
        <v>24</v>
      </c>
      <c r="C27" s="17" t="s">
        <v>24</v>
      </c>
      <c r="D27" s="17" t="s">
        <v>24</v>
      </c>
      <c r="E27" s="17">
        <f>SUM(E14:E26)</f>
        <v>90</v>
      </c>
      <c r="F27" s="17">
        <f>SUM(F14:F26)</f>
        <v>0</v>
      </c>
      <c r="G27" s="17">
        <f>SUM(G14:G26)</f>
        <v>0</v>
      </c>
      <c r="H27" s="18">
        <f>SUM(F27:G27)/E27</f>
        <v>0</v>
      </c>
      <c r="I27" s="17">
        <f t="shared" si="0"/>
        <v>90</v>
      </c>
      <c r="J27" s="18">
        <f t="shared" ref="J27" si="1">I27/E27</f>
        <v>1</v>
      </c>
      <c r="K27" s="17">
        <f>SUM(K14:K26)</f>
        <v>0</v>
      </c>
      <c r="L27" s="18">
        <f t="shared" ref="L27" si="2">K27/E27</f>
        <v>0</v>
      </c>
      <c r="M27" s="17" t="e">
        <f>AVERAGE(M14:M26)</f>
        <v>#DIV/0!</v>
      </c>
      <c r="N27" s="19" t="e">
        <f>AVERAGE(N14:N26)</f>
        <v>#DIV/0!</v>
      </c>
    </row>
    <row r="29" spans="1:14" ht="120" customHeight="1" x14ac:dyDescent="0.25">
      <c r="A29" s="34" t="s">
        <v>25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</row>
    <row r="31" spans="1:14" x14ac:dyDescent="0.25">
      <c r="A31" s="12"/>
    </row>
    <row r="32" spans="1:14" x14ac:dyDescent="0.25">
      <c r="B32" s="28" t="s">
        <v>26</v>
      </c>
      <c r="C32" s="28"/>
      <c r="D32" s="28"/>
      <c r="G32" s="29" t="s">
        <v>27</v>
      </c>
      <c r="H32" s="29"/>
      <c r="I32" s="29"/>
      <c r="J32" s="29"/>
    </row>
    <row r="33" spans="1:10" ht="62.25" customHeight="1" x14ac:dyDescent="0.25">
      <c r="B33" s="30"/>
      <c r="C33" s="30"/>
      <c r="D33" s="30"/>
      <c r="G33" s="31"/>
      <c r="H33" s="31"/>
      <c r="I33" s="31"/>
      <c r="J33" s="31"/>
    </row>
    <row r="34" spans="1:10" hidden="1" x14ac:dyDescent="0.25">
      <c r="A34" s="24" t="e">
        <v>#REF!</v>
      </c>
      <c r="B34" s="24"/>
      <c r="C34" s="6"/>
      <c r="E34" s="24"/>
      <c r="F34" s="24"/>
      <c r="G34" s="24"/>
      <c r="H34" s="24"/>
    </row>
    <row r="35" spans="1:10" hidden="1" x14ac:dyDescent="0.25"/>
    <row r="36" spans="1:10" ht="45" customHeight="1" x14ac:dyDescent="0.25">
      <c r="B36" s="25" t="str">
        <f>B10</f>
        <v>MC. HECTOR MIGUEL AMADOR CHAGALA</v>
      </c>
      <c r="C36" s="25"/>
      <c r="D36" s="25"/>
      <c r="E36" s="13"/>
      <c r="F36" s="13"/>
      <c r="G36" s="25" t="s">
        <v>44</v>
      </c>
      <c r="H36" s="25"/>
      <c r="I36" s="25"/>
      <c r="J36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Usuario de Windows</cp:lastModifiedBy>
  <cp:revision/>
  <dcterms:created xsi:type="dcterms:W3CDTF">2021-11-22T14:45:25Z</dcterms:created>
  <dcterms:modified xsi:type="dcterms:W3CDTF">2022-11-08T03:50:01Z</dcterms:modified>
  <cp:category/>
  <cp:contentStatus/>
</cp:coreProperties>
</file>