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439B9D-15CB-4ED4-98C5-77B4D318FA85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'1'!$A$1:$N$43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0" l="1"/>
  <c r="I22" i="10"/>
  <c r="I20" i="10"/>
  <c r="I19" i="10"/>
  <c r="I18" i="10"/>
  <c r="I23" i="10"/>
  <c r="I21" i="10"/>
  <c r="I17" i="10"/>
  <c r="I14" i="10"/>
  <c r="A18" i="25"/>
  <c r="C18" i="25"/>
  <c r="D18" i="25"/>
  <c r="A19" i="25"/>
  <c r="C19" i="25"/>
  <c r="D19" i="25"/>
  <c r="I25" i="10" l="1"/>
  <c r="I30" i="10"/>
  <c r="I31" i="10"/>
  <c r="I32" i="10"/>
  <c r="I33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E18" i="25"/>
  <c r="B36" i="25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43" i="10"/>
  <c r="N34" i="10"/>
  <c r="M34" i="10"/>
  <c r="K34" i="10"/>
  <c r="G34" i="10"/>
  <c r="F34" i="10"/>
  <c r="E34" i="10"/>
  <c r="H17" i="22" l="1"/>
  <c r="L17" i="22"/>
  <c r="L19" i="22"/>
  <c r="I25" i="22"/>
  <c r="J25" i="22" s="1"/>
  <c r="H20" i="22"/>
  <c r="H21" i="22"/>
  <c r="L24" i="22"/>
  <c r="I16" i="22"/>
  <c r="J16" i="22" s="1"/>
  <c r="H25" i="22"/>
  <c r="H27" i="22"/>
  <c r="H16" i="22"/>
  <c r="H23" i="22"/>
  <c r="L20" i="22"/>
  <c r="I23" i="22"/>
  <c r="J23" i="22" s="1"/>
  <c r="I27" i="22"/>
  <c r="J27" i="22" s="1"/>
  <c r="H19" i="22"/>
  <c r="H24" i="22"/>
  <c r="I21" i="22"/>
  <c r="J21" i="22" s="1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34" i="10"/>
  <c r="L34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  <comment ref="J12" authorId="2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<sst xmlns="http://schemas.openxmlformats.org/spreadsheetml/2006/main" count="228" uniqueCount="53">
  <si>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</si>
  <si>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</si>
  <si>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</si>
  <si>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</si>
  <si>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</si>
  <si>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</si>
  <si>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</si>
  <si>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</si>
  <si>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</si>
  <si>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</si>
  <si>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</si>
  <si>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</si>
  <si>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</si>
  <si>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</si>
  <si>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</si>
  <si>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</si>
  <si>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</si>
  <si>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</si>
  <si>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</si>
  <si>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</si>
  <si>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</si>
  <si>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</si>
  <si>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</si>
  <si>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</si>
  <si>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</si>
  <si>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</si>
  <si>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</si>
  <si>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</si>
  <si>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</si>
  <si>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</si>
  <si>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</si>
  <si>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</si>
  <si>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</si>
  <si>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IEME</t>
  </si>
  <si>
    <t>ANALISIS Y SINTESIS DE MECANISMOS</t>
  </si>
  <si>
    <t>402-U</t>
  </si>
  <si>
    <t>DISEÑO DE ELEMENTOS DE MAQUINA</t>
  </si>
  <si>
    <t>502-A</t>
  </si>
  <si>
    <t>MECANICA DE MATERIALES</t>
  </si>
  <si>
    <t>302-A</t>
  </si>
  <si>
    <t>302-B</t>
  </si>
  <si>
    <t>MC. HECTOR MIGUEL AMADOR CHAGALA</t>
  </si>
  <si>
    <t>ELECTROMECANICA</t>
  </si>
  <si>
    <t xml:space="preserve"> ELECTROMECANICA</t>
  </si>
  <si>
    <t>ESTEBAN DOMINGUEZ FISCAL</t>
  </si>
  <si>
    <t>MII. ESTEBAN DOMINGUEZ FISCAL</t>
  </si>
  <si>
    <t>FINAL</t>
  </si>
  <si>
    <t>III</t>
  </si>
  <si>
    <t>IV</t>
  </si>
  <si>
    <t>V</t>
  </si>
  <si>
    <t>VI</t>
  </si>
  <si>
    <t>4°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</si>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</sst>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3"/>
  <sheetViews>
    <sheetView topLeftCell="A10" zoomScale="93" zoomScaleNormal="93" zoomScaleSheetLayoutView="100" workbookViewId="0">
      <selection activeCell="L26" sqref="L26"/>
    </sheetView>
  </sheetViews>
  <sheetFormatPr baseColWidth="10" defaultColWidth="11.44140625" defaultRowHeight="13.2" x14ac:dyDescent="0.25"/>
  <cols>
    <col min="1" max="1" width="38.5546875" style="1" bestFit="1" customWidth="1"/>
    <col min="2" max="3" width="7.33203125" style="1" customWidth="1"/>
    <col min="4" max="4" width="25.88671875" style="1" customWidth="1"/>
    <col min="5" max="5" width="9.44140625" style="1" customWidth="1"/>
    <col min="6" max="6" width="8.6640625" style="1" customWidth="1"/>
    <col min="7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43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6" t="s">
        <v>51</v>
      </c>
      <c r="C8" s="36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36" t="s">
        <v>30</v>
      </c>
      <c r="M8" s="36"/>
      <c r="N8" s="36"/>
    </row>
    <row r="10" spans="1:14" x14ac:dyDescent="0.25">
      <c r="A10" s="4" t="s">
        <v>7</v>
      </c>
      <c r="B10" s="36" t="s">
        <v>41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5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34</v>
      </c>
      <c r="B14" s="9" t="s">
        <v>47</v>
      </c>
      <c r="C14" s="9" t="s">
        <v>35</v>
      </c>
      <c r="D14" s="9" t="s">
        <v>33</v>
      </c>
      <c r="E14" s="9">
        <v>9</v>
      </c>
      <c r="F14" s="9">
        <v>1</v>
      </c>
      <c r="G14" s="9"/>
      <c r="H14" s="21"/>
      <c r="I14" s="22">
        <f>(E14-SUM(F14:G14))-K14</f>
        <v>8</v>
      </c>
      <c r="J14" s="21"/>
      <c r="K14" s="22">
        <v>0</v>
      </c>
      <c r="L14" s="21">
        <v>0</v>
      </c>
      <c r="M14" s="9">
        <v>9</v>
      </c>
      <c r="N14" s="15">
        <v>0.22</v>
      </c>
    </row>
    <row r="15" spans="1:14" s="11" customFormat="1" x14ac:dyDescent="0.25">
      <c r="A15" s="8" t="s">
        <v>34</v>
      </c>
      <c r="B15" s="9" t="s">
        <v>48</v>
      </c>
      <c r="C15" s="9" t="s">
        <v>35</v>
      </c>
      <c r="D15" s="9" t="s">
        <v>33</v>
      </c>
      <c r="E15" s="9">
        <v>9</v>
      </c>
      <c r="F15" s="9">
        <v>1</v>
      </c>
      <c r="G15" s="9"/>
      <c r="H15" s="9"/>
      <c r="I15" s="22">
        <v>8</v>
      </c>
      <c r="J15" s="21"/>
      <c r="K15" s="22">
        <v>0</v>
      </c>
      <c r="L15" s="21">
        <v>0</v>
      </c>
      <c r="M15" s="9">
        <v>11</v>
      </c>
      <c r="N15" s="15">
        <v>0.11</v>
      </c>
    </row>
    <row r="16" spans="1:14" s="11" customFormat="1" x14ac:dyDescent="0.25">
      <c r="A16" s="8" t="s">
        <v>34</v>
      </c>
      <c r="B16" s="9" t="s">
        <v>49</v>
      </c>
      <c r="C16" s="9" t="s">
        <v>35</v>
      </c>
      <c r="D16" s="9" t="s">
        <v>33</v>
      </c>
      <c r="E16" s="9">
        <v>9</v>
      </c>
      <c r="F16" s="9">
        <v>1</v>
      </c>
      <c r="H16" s="21"/>
      <c r="I16" s="22">
        <v>8</v>
      </c>
      <c r="J16" s="21"/>
      <c r="K16" s="22">
        <v>0</v>
      </c>
      <c r="L16" s="21">
        <v>0</v>
      </c>
      <c r="M16" s="9">
        <v>11</v>
      </c>
      <c r="N16" s="15">
        <v>0.11</v>
      </c>
    </row>
    <row r="17" spans="1:14" s="11" customFormat="1" x14ac:dyDescent="0.25">
      <c r="A17" s="8" t="s">
        <v>36</v>
      </c>
      <c r="B17" s="9" t="s">
        <v>47</v>
      </c>
      <c r="C17" s="9" t="s">
        <v>37</v>
      </c>
      <c r="D17" s="9" t="s">
        <v>33</v>
      </c>
      <c r="E17" s="9">
        <v>22</v>
      </c>
      <c r="F17" s="9">
        <v>14</v>
      </c>
      <c r="G17" s="9"/>
      <c r="H17" s="21"/>
      <c r="I17" s="22">
        <f t="shared" ref="I17:I23" si="0">(E17-SUM(F17:G17))-K17</f>
        <v>8</v>
      </c>
      <c r="J17" s="21"/>
      <c r="K17" s="22">
        <v>0</v>
      </c>
      <c r="L17" s="21">
        <v>0</v>
      </c>
      <c r="M17" s="9">
        <v>48</v>
      </c>
      <c r="N17" s="15">
        <v>0.64</v>
      </c>
    </row>
    <row r="18" spans="1:14" s="11" customFormat="1" x14ac:dyDescent="0.25">
      <c r="A18" s="8" t="s">
        <v>36</v>
      </c>
      <c r="B18" s="9" t="s">
        <v>48</v>
      </c>
      <c r="C18" s="9" t="s">
        <v>37</v>
      </c>
      <c r="D18" s="9" t="s">
        <v>33</v>
      </c>
      <c r="E18" s="9">
        <v>22</v>
      </c>
      <c r="F18" s="9">
        <v>5</v>
      </c>
      <c r="G18" s="9"/>
      <c r="H18" s="21"/>
      <c r="I18" s="22">
        <f t="shared" ref="I18:I20" si="1">(E18-SUM(F18:G18))-K18</f>
        <v>17</v>
      </c>
      <c r="J18" s="21"/>
      <c r="K18" s="22">
        <v>0</v>
      </c>
      <c r="L18" s="21">
        <v>0</v>
      </c>
      <c r="M18" s="9">
        <v>18</v>
      </c>
      <c r="N18" s="15">
        <v>0.23</v>
      </c>
    </row>
    <row r="19" spans="1:14" s="11" customFormat="1" x14ac:dyDescent="0.25">
      <c r="A19" s="8" t="s">
        <v>36</v>
      </c>
      <c r="B19" s="9" t="s">
        <v>49</v>
      </c>
      <c r="C19" s="9" t="s">
        <v>37</v>
      </c>
      <c r="D19" s="9" t="s">
        <v>33</v>
      </c>
      <c r="E19" s="9">
        <v>22</v>
      </c>
      <c r="F19" s="9">
        <v>5</v>
      </c>
      <c r="G19" s="9"/>
      <c r="H19" s="21"/>
      <c r="I19" s="22">
        <f t="shared" si="1"/>
        <v>17</v>
      </c>
      <c r="J19" s="21"/>
      <c r="K19" s="22">
        <v>0</v>
      </c>
      <c r="L19" s="21">
        <v>0</v>
      </c>
      <c r="M19" s="9">
        <v>18</v>
      </c>
      <c r="N19" s="15">
        <v>0.23</v>
      </c>
    </row>
    <row r="20" spans="1:14" s="11" customFormat="1" x14ac:dyDescent="0.25">
      <c r="A20" s="8" t="s">
        <v>36</v>
      </c>
      <c r="B20" s="9" t="s">
        <v>50</v>
      </c>
      <c r="C20" s="9" t="s">
        <v>37</v>
      </c>
      <c r="D20" s="9" t="s">
        <v>33</v>
      </c>
      <c r="E20" s="9">
        <v>22</v>
      </c>
      <c r="F20" s="9">
        <v>11</v>
      </c>
      <c r="G20" s="9"/>
      <c r="H20" s="21"/>
      <c r="I20" s="22">
        <f t="shared" si="1"/>
        <v>11</v>
      </c>
      <c r="J20" s="21"/>
      <c r="K20" s="22">
        <v>0</v>
      </c>
      <c r="L20" s="21">
        <v>0</v>
      </c>
      <c r="M20" s="9">
        <v>45</v>
      </c>
      <c r="N20" s="15">
        <v>0.5</v>
      </c>
    </row>
    <row r="21" spans="1:14" s="11" customFormat="1" x14ac:dyDescent="0.25">
      <c r="A21" s="8" t="s">
        <v>38</v>
      </c>
      <c r="B21" s="9" t="s">
        <v>47</v>
      </c>
      <c r="C21" s="9" t="s">
        <v>39</v>
      </c>
      <c r="D21" s="9" t="s">
        <v>33</v>
      </c>
      <c r="E21" s="9">
        <v>37</v>
      </c>
      <c r="F21" s="9">
        <v>37</v>
      </c>
      <c r="G21" s="9"/>
      <c r="H21" s="21"/>
      <c r="I21" s="22">
        <f t="shared" si="0"/>
        <v>0</v>
      </c>
      <c r="J21" s="21"/>
      <c r="K21" s="22">
        <v>0</v>
      </c>
      <c r="L21" s="21">
        <v>0</v>
      </c>
      <c r="M21" s="9">
        <v>70</v>
      </c>
      <c r="N21" s="15">
        <v>1</v>
      </c>
    </row>
    <row r="22" spans="1:14" s="11" customFormat="1" x14ac:dyDescent="0.25">
      <c r="A22" s="8" t="s">
        <v>38</v>
      </c>
      <c r="B22" s="9" t="s">
        <v>48</v>
      </c>
      <c r="C22" s="9" t="s">
        <v>39</v>
      </c>
      <c r="D22" s="9" t="s">
        <v>33</v>
      </c>
      <c r="E22" s="9">
        <v>37</v>
      </c>
      <c r="F22" s="9">
        <v>27</v>
      </c>
      <c r="G22" s="9"/>
      <c r="H22" s="21"/>
      <c r="I22" s="22">
        <f t="shared" ref="I22" si="2">(E22-SUM(F22:G22))-K22</f>
        <v>10</v>
      </c>
      <c r="J22" s="21"/>
      <c r="K22" s="22">
        <v>0</v>
      </c>
      <c r="L22" s="21">
        <v>0</v>
      </c>
      <c r="M22" s="9">
        <v>43</v>
      </c>
      <c r="N22" s="15">
        <v>0.62</v>
      </c>
    </row>
    <row r="23" spans="1:14" s="11" customFormat="1" x14ac:dyDescent="0.25">
      <c r="A23" s="8" t="s">
        <v>38</v>
      </c>
      <c r="B23" s="9" t="s">
        <v>47</v>
      </c>
      <c r="C23" s="9" t="s">
        <v>40</v>
      </c>
      <c r="D23" s="9" t="s">
        <v>33</v>
      </c>
      <c r="E23" s="9">
        <v>22</v>
      </c>
      <c r="F23" s="9">
        <v>16</v>
      </c>
      <c r="G23" s="9"/>
      <c r="H23" s="21"/>
      <c r="I23" s="22">
        <f t="shared" si="0"/>
        <v>6</v>
      </c>
      <c r="J23" s="21"/>
      <c r="K23" s="22">
        <v>0</v>
      </c>
      <c r="L23" s="21">
        <v>0</v>
      </c>
      <c r="M23" s="9">
        <v>51</v>
      </c>
      <c r="N23" s="15">
        <v>0.73</v>
      </c>
    </row>
    <row r="24" spans="1:14" s="11" customFormat="1" x14ac:dyDescent="0.25">
      <c r="A24" s="8" t="s">
        <v>38</v>
      </c>
      <c r="B24" s="9" t="s">
        <v>48</v>
      </c>
      <c r="C24" s="9" t="s">
        <v>40</v>
      </c>
      <c r="D24" s="9" t="s">
        <v>33</v>
      </c>
      <c r="E24" s="9">
        <v>22</v>
      </c>
      <c r="F24" s="9">
        <v>9</v>
      </c>
      <c r="G24" s="9"/>
      <c r="H24" s="21"/>
      <c r="I24" s="22">
        <f t="shared" ref="I24" si="3">(E24-SUM(F24:G24))-K24</f>
        <v>13</v>
      </c>
      <c r="J24" s="21"/>
      <c r="K24" s="22">
        <v>0</v>
      </c>
      <c r="L24" s="21">
        <v>0</v>
      </c>
      <c r="M24" s="9">
        <v>31</v>
      </c>
      <c r="N24" s="15">
        <v>0.41</v>
      </c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21"/>
      <c r="I25" s="22">
        <f t="shared" ref="I25:I34" si="4">(E25-SUM(F25:G25))-K25</f>
        <v>0</v>
      </c>
      <c r="J25" s="21"/>
      <c r="K25" s="22"/>
      <c r="L25" s="21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21"/>
      <c r="I26" s="22">
        <v>0</v>
      </c>
      <c r="J26" s="21"/>
      <c r="K26" s="22"/>
      <c r="L26" s="21"/>
      <c r="M26" s="9"/>
      <c r="N26" s="15"/>
    </row>
    <row r="27" spans="1:14" s="11" customFormat="1" x14ac:dyDescent="0.25">
      <c r="A27" s="8"/>
      <c r="B27" s="9"/>
      <c r="C27" s="9"/>
      <c r="D27" s="9"/>
      <c r="E27" s="9"/>
      <c r="F27" s="9"/>
      <c r="G27" s="9"/>
      <c r="H27" s="21"/>
      <c r="I27" s="22">
        <v>0</v>
      </c>
      <c r="J27" s="21"/>
      <c r="K27" s="22"/>
      <c r="L27" s="21"/>
      <c r="M27" s="9"/>
      <c r="N27" s="15"/>
    </row>
    <row r="28" spans="1:14" s="11" customFormat="1" x14ac:dyDescent="0.25">
      <c r="A28" s="8"/>
      <c r="B28" s="9"/>
      <c r="C28" s="9"/>
      <c r="D28" s="9"/>
      <c r="E28" s="9"/>
      <c r="F28" s="9"/>
      <c r="G28" s="9"/>
      <c r="H28" s="21"/>
      <c r="I28" s="22">
        <v>0</v>
      </c>
      <c r="J28" s="21"/>
      <c r="K28" s="22"/>
      <c r="L28" s="21"/>
      <c r="M28" s="9"/>
      <c r="N28" s="15"/>
    </row>
    <row r="29" spans="1:14" s="11" customFormat="1" x14ac:dyDescent="0.25">
      <c r="A29" s="8"/>
      <c r="B29" s="9"/>
      <c r="C29" s="9"/>
      <c r="D29" s="9"/>
      <c r="E29" s="9"/>
      <c r="F29" s="9"/>
      <c r="G29" s="9"/>
      <c r="H29" s="21"/>
      <c r="I29" s="22">
        <v>0</v>
      </c>
      <c r="J29" s="21"/>
      <c r="K29" s="22"/>
      <c r="L29" s="21"/>
      <c r="M29" s="9"/>
      <c r="N29" s="15"/>
    </row>
    <row r="30" spans="1:14" s="11" customFormat="1" x14ac:dyDescent="0.25">
      <c r="A30" s="8"/>
      <c r="B30" s="9"/>
      <c r="C30" s="9"/>
      <c r="D30" s="9"/>
      <c r="E30" s="9"/>
      <c r="F30" s="9"/>
      <c r="G30" s="9"/>
      <c r="H30" s="21"/>
      <c r="I30" s="22">
        <f t="shared" si="4"/>
        <v>0</v>
      </c>
      <c r="J30" s="21"/>
      <c r="K30" s="22"/>
      <c r="L30" s="21"/>
      <c r="M30" s="9"/>
      <c r="N30" s="15"/>
    </row>
    <row r="31" spans="1:14" s="11" customFormat="1" x14ac:dyDescent="0.25">
      <c r="A31" s="8"/>
      <c r="B31" s="9"/>
      <c r="C31" s="9"/>
      <c r="D31" s="9"/>
      <c r="E31" s="9"/>
      <c r="F31" s="9"/>
      <c r="G31" s="9"/>
      <c r="H31" s="21"/>
      <c r="I31" s="22">
        <f t="shared" si="4"/>
        <v>0</v>
      </c>
      <c r="J31" s="21"/>
      <c r="K31" s="22"/>
      <c r="L31" s="21"/>
      <c r="M31" s="9"/>
      <c r="N31" s="15"/>
    </row>
    <row r="32" spans="1:14" s="11" customFormat="1" x14ac:dyDescent="0.25">
      <c r="A32" s="8"/>
      <c r="B32" s="9"/>
      <c r="C32" s="9"/>
      <c r="D32" s="9"/>
      <c r="E32" s="9"/>
      <c r="F32" s="9"/>
      <c r="G32" s="9"/>
      <c r="H32" s="21"/>
      <c r="I32" s="22">
        <f t="shared" si="4"/>
        <v>0</v>
      </c>
      <c r="J32" s="21"/>
      <c r="K32" s="22"/>
      <c r="L32" s="21"/>
      <c r="M32" s="9"/>
      <c r="N32" s="15"/>
    </row>
    <row r="33" spans="1:14" s="11" customFormat="1" ht="16.5" customHeight="1" x14ac:dyDescent="0.25">
      <c r="A33" s="8"/>
      <c r="B33" s="9"/>
      <c r="C33" s="9"/>
      <c r="D33" s="9"/>
      <c r="E33" s="9"/>
      <c r="F33" s="9"/>
      <c r="G33" s="9"/>
      <c r="H33" s="21"/>
      <c r="I33" s="22">
        <f t="shared" si="4"/>
        <v>0</v>
      </c>
      <c r="J33" s="21"/>
      <c r="K33" s="22"/>
      <c r="L33" s="21"/>
      <c r="M33" s="9"/>
      <c r="N33" s="15"/>
    </row>
    <row r="34" spans="1:14" ht="13.8" thickBot="1" x14ac:dyDescent="0.3">
      <c r="A34" s="16" t="s">
        <v>23</v>
      </c>
      <c r="B34" s="17" t="s">
        <v>24</v>
      </c>
      <c r="C34" s="17" t="s">
        <v>24</v>
      </c>
      <c r="D34" s="17" t="s">
        <v>24</v>
      </c>
      <c r="E34" s="17">
        <f>SUM(E14:E33)</f>
        <v>233</v>
      </c>
      <c r="F34" s="17">
        <f>SUM(F14:F33)</f>
        <v>127</v>
      </c>
      <c r="G34" s="17">
        <f>SUM(G14:G33)</f>
        <v>0</v>
      </c>
      <c r="H34" s="18"/>
      <c r="I34" s="17">
        <f t="shared" si="4"/>
        <v>106</v>
      </c>
      <c r="J34" s="18"/>
      <c r="K34" s="17">
        <f>SUM(K14:K33)</f>
        <v>0</v>
      </c>
      <c r="L34" s="18">
        <f t="shared" ref="L34" si="5">K34/E34</f>
        <v>0</v>
      </c>
      <c r="M34" s="17">
        <f>AVERAGE(M14:M33)</f>
        <v>32.272727272727273</v>
      </c>
      <c r="N34" s="19">
        <f>AVERAGE(N14:N33)</f>
        <v>0.43636363636363645</v>
      </c>
    </row>
    <row r="36" spans="1:14" ht="120" customHeight="1" x14ac:dyDescent="0.25">
      <c r="A36" s="32" t="s">
        <v>25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8" spans="1:14" x14ac:dyDescent="0.25">
      <c r="A38" s="12"/>
    </row>
    <row r="39" spans="1:14" x14ac:dyDescent="0.25">
      <c r="B39" s="39" t="s">
        <v>26</v>
      </c>
      <c r="C39" s="39"/>
      <c r="D39" s="39"/>
      <c r="G39" s="24" t="s">
        <v>27</v>
      </c>
      <c r="H39" s="24"/>
      <c r="I39" s="24"/>
      <c r="J39" s="24"/>
    </row>
    <row r="40" spans="1:14" ht="62.25" customHeight="1" x14ac:dyDescent="0.25">
      <c r="B40" s="40"/>
      <c r="C40" s="40"/>
      <c r="D40" s="40"/>
      <c r="G40" s="36"/>
      <c r="H40" s="36"/>
      <c r="I40" s="36"/>
      <c r="J40" s="36"/>
    </row>
    <row r="41" spans="1:14" hidden="1" x14ac:dyDescent="0.25">
      <c r="A41" s="41" t="e">
        <v>#REF!</v>
      </c>
      <c r="B41" s="41"/>
      <c r="C41" s="6"/>
      <c r="E41" s="41"/>
      <c r="F41" s="41"/>
      <c r="G41" s="41"/>
      <c r="H41" s="41"/>
    </row>
    <row r="42" spans="1:14" hidden="1" x14ac:dyDescent="0.25"/>
    <row r="43" spans="1:14" ht="45" customHeight="1" x14ac:dyDescent="0.25">
      <c r="B43" s="42" t="str">
        <f>B10</f>
        <v>MC. HECTOR MIGUEL AMADOR CHAGALA</v>
      </c>
      <c r="C43" s="42"/>
      <c r="D43" s="42"/>
      <c r="E43" s="13"/>
      <c r="F43" s="13"/>
      <c r="G43" s="42" t="s">
        <v>45</v>
      </c>
      <c r="H43" s="42"/>
      <c r="I43" s="42"/>
      <c r="J43" s="42"/>
    </row>
  </sheetData>
  <mergeCells count="31">
    <mergeCell ref="A41:B41"/>
    <mergeCell ref="E41:H41"/>
    <mergeCell ref="B43:D43"/>
    <mergeCell ref="G43:J43"/>
    <mergeCell ref="K12:K13"/>
    <mergeCell ref="L12:L13"/>
    <mergeCell ref="B39:D39"/>
    <mergeCell ref="G39:J39"/>
    <mergeCell ref="B40:D40"/>
    <mergeCell ref="G40:J40"/>
    <mergeCell ref="M12:M13"/>
    <mergeCell ref="N12:N13"/>
    <mergeCell ref="A36:N36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2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7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5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ANALISIS Y SINTESIS DE MECANISMOS</v>
      </c>
      <c r="B14" s="9" t="s">
        <v>29</v>
      </c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6.4" x14ac:dyDescent="0.25">
      <c r="A16" s="9" t="str">
        <f>'1'!A21</f>
        <v>MECANICA DE MATERIALES</v>
      </c>
      <c r="B16" s="9"/>
      <c r="C16" s="9" t="str">
        <f>'1'!C21</f>
        <v>302-A</v>
      </c>
      <c r="D16" s="9" t="str">
        <f>'1'!D21</f>
        <v>IEME</v>
      </c>
      <c r="E16" s="9">
        <f>'1'!E21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'1'!A23</f>
        <v>MECANICA DE MATERIALES</v>
      </c>
      <c r="B17" s="9"/>
      <c r="C17" s="9" t="str">
        <f>'1'!C23</f>
        <v>302-B</v>
      </c>
      <c r="D17" s="9" t="str">
        <f>'1'!D23</f>
        <v>IEME</v>
      </c>
      <c r="E17" s="9">
        <f>'1'!E23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'1'!A24</f>
        <v>MECANICA DE MATERIALES</v>
      </c>
      <c r="B18" s="9"/>
      <c r="C18" s="9" t="str">
        <f>'1'!C24</f>
        <v>302-B</v>
      </c>
      <c r="D18" s="9" t="str">
        <f>'1'!D24</f>
        <v>IEME</v>
      </c>
      <c r="E18" s="9">
        <f>'1'!E24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'1'!A25</f>
        <v>0</v>
      </c>
      <c r="B19" s="9"/>
      <c r="C19" s="9">
        <f>'1'!C25</f>
        <v>0</v>
      </c>
      <c r="D19" s="9">
        <f>'1'!D25</f>
        <v>0</v>
      </c>
      <c r="E19" s="9">
        <f>'1'!E25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'1'!A26</f>
        <v>0</v>
      </c>
      <c r="B20" s="9"/>
      <c r="C20" s="9">
        <f>'1'!C26</f>
        <v>0</v>
      </c>
      <c r="D20" s="9">
        <f>'1'!D26</f>
        <v>0</v>
      </c>
      <c r="E20" s="9">
        <f>'1'!E26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'1'!A27</f>
        <v>0</v>
      </c>
      <c r="B21" s="9"/>
      <c r="C21" s="9">
        <f>'1'!C27</f>
        <v>0</v>
      </c>
      <c r="D21" s="9">
        <f>'1'!D27</f>
        <v>0</v>
      </c>
      <c r="E21" s="9">
        <f>'1'!E27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MC. HECTOR MIGUEL AMADOR CHAGALA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3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7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5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ANALISIS Y SINTESIS DE MECANISMOS</v>
      </c>
      <c r="B14" s="9"/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'1'!A17</f>
        <v>DISEÑO DE ELEMENTOS DE MAQUINA</v>
      </c>
      <c r="B15" s="9"/>
      <c r="C15" s="9" t="str">
        <f>'1'!C17</f>
        <v>502-A</v>
      </c>
      <c r="D15" s="9" t="str">
        <f>'1'!D17</f>
        <v>IEME</v>
      </c>
      <c r="E15" s="9">
        <f>'1'!E17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'1'!A21</f>
        <v>MECANICA DE MATERIALES</v>
      </c>
      <c r="B16" s="9"/>
      <c r="C16" s="9" t="str">
        <f>'1'!C21</f>
        <v>302-A</v>
      </c>
      <c r="D16" s="9" t="str">
        <f>'1'!D21</f>
        <v>IEME</v>
      </c>
      <c r="E16" s="9">
        <f>'1'!E21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'1'!A23</f>
        <v>MECANICA DE MATERIALES</v>
      </c>
      <c r="B17" s="9"/>
      <c r="C17" s="9" t="str">
        <f>'1'!C23</f>
        <v>302-B</v>
      </c>
      <c r="D17" s="9" t="str">
        <f>'1'!D23</f>
        <v>IEME</v>
      </c>
      <c r="E17" s="9">
        <f>'1'!E23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'1'!A24</f>
        <v>MECANICA DE MATERIALES</v>
      </c>
      <c r="B18" s="9"/>
      <c r="C18" s="9" t="str">
        <f>'1'!C24</f>
        <v>302-B</v>
      </c>
      <c r="D18" s="9" t="str">
        <f>'1'!D24</f>
        <v>IEME</v>
      </c>
      <c r="E18" s="9">
        <f>'1'!E24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'1'!A25</f>
        <v>0</v>
      </c>
      <c r="B19" s="9"/>
      <c r="C19" s="9">
        <f>'1'!C25</f>
        <v>0</v>
      </c>
      <c r="D19" s="9">
        <f>'1'!D25</f>
        <v>0</v>
      </c>
      <c r="E19" s="9">
        <f>'1'!E25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'1'!A26</f>
        <v>0</v>
      </c>
      <c r="B20" s="9"/>
      <c r="C20" s="9">
        <f>'1'!C26</f>
        <v>0</v>
      </c>
      <c r="D20" s="9">
        <f>'1'!D26</f>
        <v>0</v>
      </c>
      <c r="E20" s="9">
        <f>'1'!E26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'1'!A27</f>
        <v>0</v>
      </c>
      <c r="B21" s="9"/>
      <c r="C21" s="9">
        <f>'1'!C27</f>
        <v>0</v>
      </c>
      <c r="D21" s="9">
        <f>'1'!D27</f>
        <v>0</v>
      </c>
      <c r="E21" s="9">
        <f>'1'!E27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MC. HECTOR MIGUEL AMADOR CHAGALA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4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7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5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ANALISIS Y SINTESIS DE MECANISMOS</v>
      </c>
      <c r="B14" s="9"/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'1'!A17</f>
        <v>DISEÑO DE ELEMENTOS DE MAQUINA</v>
      </c>
      <c r="B15" s="9"/>
      <c r="C15" s="9" t="str">
        <f>'1'!C17</f>
        <v>502-A</v>
      </c>
      <c r="D15" s="9" t="str">
        <f>'1'!D17</f>
        <v>IEME</v>
      </c>
      <c r="E15" s="9">
        <f>'1'!E17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'1'!A21</f>
        <v>MECANICA DE MATERIALES</v>
      </c>
      <c r="B16" s="9"/>
      <c r="C16" s="9" t="str">
        <f>'1'!C21</f>
        <v>302-A</v>
      </c>
      <c r="D16" s="9" t="str">
        <f>'1'!D21</f>
        <v>IEME</v>
      </c>
      <c r="E16" s="9">
        <f>'1'!E21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'1'!A23</f>
        <v>MECANICA DE MATERIALES</v>
      </c>
      <c r="B17" s="9"/>
      <c r="C17" s="9" t="str">
        <f>'1'!C23</f>
        <v>302-B</v>
      </c>
      <c r="D17" s="9" t="str">
        <f>'1'!D23</f>
        <v>IEME</v>
      </c>
      <c r="E17" s="9">
        <f>'1'!E23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'1'!A24</f>
        <v>MECANICA DE MATERIALES</v>
      </c>
      <c r="B18" s="9"/>
      <c r="C18" s="9" t="str">
        <f>'1'!C24</f>
        <v>302-B</v>
      </c>
      <c r="D18" s="9" t="str">
        <f>'1'!D24</f>
        <v>IEME</v>
      </c>
      <c r="E18" s="9">
        <f>'1'!E24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'1'!A25</f>
        <v>0</v>
      </c>
      <c r="B19" s="9"/>
      <c r="C19" s="9">
        <f>'1'!C25</f>
        <v>0</v>
      </c>
      <c r="D19" s="9">
        <f>'1'!D25</f>
        <v>0</v>
      </c>
      <c r="E19" s="9">
        <f>'1'!E25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'1'!A26</f>
        <v>0</v>
      </c>
      <c r="B20" s="9"/>
      <c r="C20" s="9">
        <f>'1'!C26</f>
        <v>0</v>
      </c>
      <c r="D20" s="9">
        <f>'1'!D26</f>
        <v>0</v>
      </c>
      <c r="E20" s="9">
        <f>'1'!E26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'1'!A27</f>
        <v>0</v>
      </c>
      <c r="B21" s="9"/>
      <c r="C21" s="9">
        <f>'1'!C27</f>
        <v>0</v>
      </c>
      <c r="D21" s="9">
        <f>'1'!D27</f>
        <v>0</v>
      </c>
      <c r="E21" s="9">
        <f>'1'!E27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MC. HECTOR MIGUEL AMADOR CHAGALA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abSelected="1" zoomScaleNormal="100" zoomScaleSheetLayoutView="100" workbookViewId="0">
      <selection activeCell="P25" sqref="P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42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 t="s">
        <v>46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7</v>
      </c>
      <c r="B10" s="36" t="s">
        <v>41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5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">
        <v>34</v>
      </c>
      <c r="B14" s="9" t="s">
        <v>52</v>
      </c>
      <c r="C14" s="23" t="s">
        <v>35</v>
      </c>
      <c r="D14" s="9" t="s">
        <v>33</v>
      </c>
      <c r="E14" s="9">
        <v>9</v>
      </c>
      <c r="F14" s="9">
        <v>1</v>
      </c>
      <c r="G14" s="9">
        <v>5</v>
      </c>
      <c r="H14" s="10">
        <v>0.67</v>
      </c>
      <c r="I14" s="9">
        <v>3</v>
      </c>
      <c r="J14" s="10">
        <v>0.33</v>
      </c>
      <c r="K14" s="9">
        <v>0</v>
      </c>
      <c r="L14" s="10">
        <v>0</v>
      </c>
      <c r="M14" s="9">
        <v>49</v>
      </c>
      <c r="N14" s="15">
        <v>0.67</v>
      </c>
    </row>
    <row r="15" spans="1:14" s="11" customFormat="1" x14ac:dyDescent="0.25">
      <c r="A15" s="9" t="s">
        <v>36</v>
      </c>
      <c r="B15" s="9" t="s">
        <v>52</v>
      </c>
      <c r="C15" s="23" t="s">
        <v>37</v>
      </c>
      <c r="D15" s="9" t="s">
        <v>33</v>
      </c>
      <c r="E15" s="9">
        <v>22</v>
      </c>
      <c r="F15" s="9">
        <v>2</v>
      </c>
      <c r="G15" s="9">
        <v>12</v>
      </c>
      <c r="H15" s="10">
        <v>0.64</v>
      </c>
      <c r="I15" s="9">
        <v>8</v>
      </c>
      <c r="J15" s="10">
        <v>0.36</v>
      </c>
      <c r="K15" s="9">
        <v>0</v>
      </c>
      <c r="L15" s="10">
        <v>0</v>
      </c>
      <c r="M15" s="9">
        <v>48</v>
      </c>
      <c r="N15" s="15">
        <v>0.64</v>
      </c>
    </row>
    <row r="16" spans="1:14" s="11" customFormat="1" x14ac:dyDescent="0.25">
      <c r="A16" s="9" t="s">
        <v>38</v>
      </c>
      <c r="B16" s="9" t="s">
        <v>52</v>
      </c>
      <c r="C16" s="23" t="s">
        <v>39</v>
      </c>
      <c r="D16" s="9" t="s">
        <v>33</v>
      </c>
      <c r="E16" s="9">
        <v>37</v>
      </c>
      <c r="F16" s="9">
        <v>22</v>
      </c>
      <c r="G16" s="9">
        <v>9</v>
      </c>
      <c r="H16" s="10">
        <v>0.84</v>
      </c>
      <c r="I16" s="9">
        <v>6</v>
      </c>
      <c r="J16" s="10">
        <v>0.16</v>
      </c>
      <c r="K16" s="9">
        <v>0</v>
      </c>
      <c r="L16" s="10">
        <v>0</v>
      </c>
      <c r="M16" s="9">
        <v>63</v>
      </c>
      <c r="N16" s="15">
        <v>0.84</v>
      </c>
    </row>
    <row r="17" spans="1:14" s="11" customFormat="1" x14ac:dyDescent="0.25">
      <c r="A17" s="9" t="s">
        <v>38</v>
      </c>
      <c r="B17" s="9" t="s">
        <v>52</v>
      </c>
      <c r="C17" s="23" t="s">
        <v>40</v>
      </c>
      <c r="D17" s="9" t="s">
        <v>33</v>
      </c>
      <c r="E17" s="9">
        <v>22</v>
      </c>
      <c r="F17" s="9">
        <v>8</v>
      </c>
      <c r="G17" s="9">
        <v>9</v>
      </c>
      <c r="H17" s="10">
        <v>0.77</v>
      </c>
      <c r="I17" s="9">
        <v>5</v>
      </c>
      <c r="J17" s="10">
        <v>0.23</v>
      </c>
      <c r="K17" s="9">
        <v>0</v>
      </c>
      <c r="L17" s="10">
        <v>0</v>
      </c>
      <c r="M17" s="9">
        <v>60</v>
      </c>
      <c r="N17" s="15">
        <v>0.77</v>
      </c>
    </row>
    <row r="18" spans="1:14" s="11" customFormat="1" x14ac:dyDescent="0.25">
      <c r="A18" s="9">
        <f>'1'!A25</f>
        <v>0</v>
      </c>
      <c r="B18" s="9"/>
      <c r="C18" s="9">
        <f>'1'!C25</f>
        <v>0</v>
      </c>
      <c r="D18" s="9">
        <f>'1'!D25</f>
        <v>0</v>
      </c>
      <c r="E18" s="9">
        <f>'1'!E25</f>
        <v>0</v>
      </c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'1'!A26</f>
        <v>0</v>
      </c>
      <c r="B19" s="9"/>
      <c r="C19" s="9">
        <f>'1'!C26</f>
        <v>0</v>
      </c>
      <c r="D19" s="9">
        <f>'1'!D26</f>
        <v>0</v>
      </c>
      <c r="E19" s="9">
        <f>'1'!E26</f>
        <v>0</v>
      </c>
      <c r="F19" s="9"/>
      <c r="G19" s="9"/>
      <c r="H19" s="10"/>
      <c r="I19" s="9">
        <f t="shared" ref="I18:I27" si="0">(E19-SUM(F19:G19))-K19</f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'1'!A27</f>
        <v>0</v>
      </c>
      <c r="B20" s="9"/>
      <c r="C20" s="9">
        <f>'1'!C27</f>
        <v>0</v>
      </c>
      <c r="D20" s="9">
        <f>'1'!D27</f>
        <v>0</v>
      </c>
      <c r="E20" s="9">
        <f>'1'!E27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'1'!A28</f>
        <v>0</v>
      </c>
      <c r="B21" s="9"/>
      <c r="C21" s="9">
        <f>'1'!C28</f>
        <v>0</v>
      </c>
      <c r="D21" s="9">
        <f>'1'!D28</f>
        <v>0</v>
      </c>
      <c r="E21" s="9">
        <f>'1'!E28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'1'!A29</f>
        <v>0</v>
      </c>
      <c r="B22" s="9"/>
      <c r="C22" s="9">
        <f>'1'!C29</f>
        <v>0</v>
      </c>
      <c r="D22" s="9">
        <f>'1'!D29</f>
        <v>0</v>
      </c>
      <c r="E22" s="9">
        <f>'1'!E29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'1'!A30</f>
        <v>0</v>
      </c>
      <c r="B23" s="9"/>
      <c r="C23" s="9">
        <f>'1'!C30</f>
        <v>0</v>
      </c>
      <c r="D23" s="9">
        <f>'1'!D30</f>
        <v>0</v>
      </c>
      <c r="E23" s="9">
        <f>'1'!E30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'1'!A31</f>
        <v>0</v>
      </c>
      <c r="B24" s="9"/>
      <c r="C24" s="9">
        <f>'1'!C31</f>
        <v>0</v>
      </c>
      <c r="D24" s="9">
        <f>'1'!D31</f>
        <v>0</v>
      </c>
      <c r="E24" s="9">
        <f>'1'!E31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'1'!A32</f>
        <v>0</v>
      </c>
      <c r="B25" s="9"/>
      <c r="C25" s="9">
        <f>'1'!C32</f>
        <v>0</v>
      </c>
      <c r="D25" s="9">
        <f>'1'!D32</f>
        <v>0</v>
      </c>
      <c r="E25" s="9">
        <f>'1'!E32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5">
      <c r="A26" s="9">
        <f>'1'!A33</f>
        <v>0</v>
      </c>
      <c r="B26" s="9"/>
      <c r="C26" s="9">
        <f>'1'!C33</f>
        <v>0</v>
      </c>
      <c r="D26" s="9">
        <f>'1'!D33</f>
        <v>0</v>
      </c>
      <c r="E26" s="9">
        <f>'1'!E33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8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90</v>
      </c>
      <c r="F27" s="17">
        <f>SUM(F14:F26)</f>
        <v>33</v>
      </c>
      <c r="G27" s="17">
        <f>SUM(G14:G26)</f>
        <v>35</v>
      </c>
      <c r="H27" s="18">
        <f>SUM(F27:G27)/E27</f>
        <v>0.75555555555555554</v>
      </c>
      <c r="I27" s="17">
        <f t="shared" si="0"/>
        <v>22</v>
      </c>
      <c r="J27" s="18">
        <f t="shared" ref="J27" si="1">I27/E27</f>
        <v>0.24444444444444444</v>
      </c>
      <c r="K27" s="17">
        <f>SUM(K14:K26)</f>
        <v>0</v>
      </c>
      <c r="L27" s="18">
        <f t="shared" ref="L27" si="2">K27/E27</f>
        <v>0</v>
      </c>
      <c r="M27" s="17">
        <f>AVERAGE(M14:M26)</f>
        <v>55</v>
      </c>
      <c r="N27" s="19">
        <f>AVERAGE(N14:N26)</f>
        <v>0.73</v>
      </c>
    </row>
    <row r="29" spans="1:14" ht="120" customHeight="1" x14ac:dyDescent="0.25">
      <c r="A29" s="32" t="s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x14ac:dyDescent="0.25">
      <c r="B32" s="39" t="s">
        <v>26</v>
      </c>
      <c r="C32" s="39"/>
      <c r="D32" s="39"/>
      <c r="G32" s="24" t="s">
        <v>27</v>
      </c>
      <c r="H32" s="24"/>
      <c r="I32" s="24"/>
      <c r="J32" s="24"/>
    </row>
    <row r="33" spans="1:10" ht="62.25" customHeight="1" x14ac:dyDescent="0.25">
      <c r="B33" s="40"/>
      <c r="C33" s="40"/>
      <c r="D33" s="40"/>
      <c r="G33" s="36"/>
      <c r="H33" s="36"/>
      <c r="I33" s="36"/>
      <c r="J33" s="36"/>
    </row>
    <row r="34" spans="1:10" hidden="1" x14ac:dyDescent="0.25">
      <c r="A34" s="41" t="e">
        <v>#REF!</v>
      </c>
      <c r="B34" s="41"/>
      <c r="C34" s="6"/>
      <c r="E34" s="41"/>
      <c r="F34" s="41"/>
      <c r="G34" s="41"/>
      <c r="H34" s="41"/>
    </row>
    <row r="35" spans="1:10" hidden="1" x14ac:dyDescent="0.25"/>
    <row r="36" spans="1:10" ht="45" customHeight="1" x14ac:dyDescent="0.25">
      <c r="B36" s="42" t="str">
        <f>B10</f>
        <v>MC. HECTOR MIGUEL AMADOR CHAGALA</v>
      </c>
      <c r="C36" s="42"/>
      <c r="D36" s="42"/>
      <c r="E36" s="13"/>
      <c r="F36" s="13"/>
      <c r="G36" s="42" t="s">
        <v>44</v>
      </c>
      <c r="H36" s="42"/>
      <c r="I36" s="42"/>
      <c r="J36" s="42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Windows</cp:lastModifiedBy>
  <cp:revision/>
  <dcterms:created xsi:type="dcterms:W3CDTF">2021-11-22T14:45:25Z</dcterms:created>
  <dcterms:modified xsi:type="dcterms:W3CDTF">2023-01-15T22:52:05Z</dcterms:modified>
  <cp:category/>
  <cp:contentStatus/>
</cp:coreProperties>
</file>