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PPC\"/>
    </mc:Choice>
  </mc:AlternateContent>
  <xr:revisionPtr revIDLastSave="0" documentId="8_{54C89E64-B9CA-49D4-B33B-0BDA34C0F9EB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6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'3'!$A$1:$N$35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5" l="1"/>
  <c r="H15" i="25"/>
  <c r="H14" i="25"/>
  <c r="N31" i="26"/>
  <c r="M31" i="26"/>
  <c r="K31" i="26"/>
  <c r="G31" i="26"/>
  <c r="F31" i="26"/>
  <c r="L23" i="26"/>
  <c r="I23" i="26"/>
  <c r="J23" i="26" s="1"/>
  <c r="H23" i="26"/>
  <c r="L22" i="26"/>
  <c r="I22" i="26"/>
  <c r="J22" i="26" s="1"/>
  <c r="H22" i="26"/>
  <c r="D21" i="26"/>
  <c r="E20" i="26"/>
  <c r="D20" i="26"/>
  <c r="C20" i="26"/>
  <c r="A20" i="26"/>
  <c r="L19" i="26"/>
  <c r="I19" i="26"/>
  <c r="J19" i="26" s="1"/>
  <c r="H19" i="26"/>
  <c r="E18" i="26"/>
  <c r="D18" i="26"/>
  <c r="C18" i="26"/>
  <c r="A18" i="26"/>
  <c r="L17" i="26"/>
  <c r="I17" i="26"/>
  <c r="J17" i="26" s="1"/>
  <c r="H17" i="26"/>
  <c r="A17" i="26"/>
  <c r="E16" i="26"/>
  <c r="D16" i="26"/>
  <c r="C16" i="26"/>
  <c r="A16" i="26"/>
  <c r="L15" i="26"/>
  <c r="I15" i="26"/>
  <c r="J15" i="26" s="1"/>
  <c r="H15" i="26"/>
  <c r="A15" i="26"/>
  <c r="E14" i="26"/>
  <c r="D14" i="26"/>
  <c r="C14" i="26"/>
  <c r="A14" i="26"/>
  <c r="B10" i="26"/>
  <c r="B40" i="26" s="1"/>
  <c r="L8" i="26"/>
  <c r="H8" i="26"/>
  <c r="E8" i="26"/>
  <c r="A14" i="23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6" i="23"/>
  <c r="M26" i="23"/>
  <c r="K26" i="23"/>
  <c r="G26" i="23"/>
  <c r="F26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B10" i="23"/>
  <c r="B35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L24" i="22"/>
  <c r="I24" i="22"/>
  <c r="J24" i="22" s="1"/>
  <c r="H24" i="22"/>
  <c r="I23" i="22"/>
  <c r="J23" i="22" s="1"/>
  <c r="H23" i="22"/>
  <c r="L20" i="22"/>
  <c r="I20" i="22"/>
  <c r="J20" i="22" s="1"/>
  <c r="H20" i="22"/>
  <c r="L19" i="22"/>
  <c r="I19" i="22"/>
  <c r="J19" i="22" s="1"/>
  <c r="I16" i="22"/>
  <c r="J16" i="22" s="1"/>
  <c r="H16" i="22"/>
  <c r="H15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27" i="22" l="1"/>
  <c r="H17" i="22"/>
  <c r="H21" i="22"/>
  <c r="H16" i="25"/>
  <c r="L15" i="22"/>
  <c r="I17" i="22"/>
  <c r="J17" i="22" s="1"/>
  <c r="I21" i="22"/>
  <c r="J21" i="22" s="1"/>
  <c r="H25" i="22"/>
  <c r="H18" i="25"/>
  <c r="E31" i="26"/>
  <c r="I31" i="26" s="1"/>
  <c r="J31" i="26" s="1"/>
  <c r="L14" i="26"/>
  <c r="I14" i="26"/>
  <c r="J14" i="26" s="1"/>
  <c r="H14" i="26"/>
  <c r="L16" i="26"/>
  <c r="I16" i="26"/>
  <c r="J16" i="26" s="1"/>
  <c r="H16" i="26"/>
  <c r="L18" i="26"/>
  <c r="I18" i="26"/>
  <c r="J18" i="26" s="1"/>
  <c r="H18" i="26"/>
  <c r="L20" i="26"/>
  <c r="I20" i="26"/>
  <c r="J20" i="26" s="1"/>
  <c r="H20" i="26"/>
  <c r="L21" i="26"/>
  <c r="I21" i="26"/>
  <c r="J21" i="26" s="1"/>
  <c r="H21" i="26"/>
  <c r="H31" i="26"/>
  <c r="L18" i="23"/>
  <c r="I18" i="23"/>
  <c r="J18" i="23" s="1"/>
  <c r="H18" i="23"/>
  <c r="L14" i="23"/>
  <c r="I14" i="23"/>
  <c r="J14" i="23" s="1"/>
  <c r="H14" i="23"/>
  <c r="I14" i="22"/>
  <c r="J14" i="22" s="1"/>
  <c r="L14" i="25"/>
  <c r="L15" i="25"/>
  <c r="L16" i="25"/>
  <c r="L17" i="25"/>
  <c r="L18" i="25"/>
  <c r="E28" i="25"/>
  <c r="L15" i="23"/>
  <c r="L16" i="23"/>
  <c r="L17" i="23"/>
  <c r="H15" i="23"/>
  <c r="H16" i="23"/>
  <c r="H17" i="23"/>
  <c r="E26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L31" i="26" l="1"/>
  <c r="I28" i="25"/>
  <c r="J28" i="25" s="1"/>
  <c r="L28" i="25"/>
  <c r="H28" i="25"/>
  <c r="I26" i="23"/>
  <c r="J26" i="23" s="1"/>
  <c r="L26" i="23"/>
  <c r="H26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FF3E0910-3B3F-4EDD-A44F-176C636A4F6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3C725D98-6B0F-4E85-B012-922295C6D2D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9C0FBE40-DC58-4811-B8D2-F824B1A61A3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<sst xmlns="http://schemas.openxmlformats.org/spreadsheetml/2006/main" count="227" uniqueCount="54">
  <si>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</si>
  <si>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</si>
  <si>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</si>
  <si>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</si>
  <si>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</si>
  <si>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</si>
  <si>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</si>
  <si>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</si>
  <si>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</si>
  <si>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</si>
  <si>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</si>
  <si>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</si>
  <si>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</si>
  <si>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</si>
  <si>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</si>
  <si>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</si>
  <si>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</si>
  <si>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</si>
  <si>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</si>
  <si>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</si>
  <si>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</si>
  <si>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</si>
  <si>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</si>
  <si>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</si>
  <si>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</si>
  <si>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</si>
  <si>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</si>
  <si>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</si>
  <si>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</si>
  <si>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</si>
  <si>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</si>
  <si>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</si>
  <si>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</si>
  <si>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</si>
  <si>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</si>
  <si>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CALCULO DIFERENCIAL</t>
  </si>
  <si>
    <t>111A</t>
  </si>
  <si>
    <t>IMCT</t>
  </si>
  <si>
    <t>101C</t>
  </si>
  <si>
    <t>IIND</t>
  </si>
  <si>
    <t>107C</t>
  </si>
  <si>
    <t>IGEM</t>
  </si>
  <si>
    <t>ALGEBRA LINEAL</t>
  </si>
  <si>
    <t>301B</t>
  </si>
  <si>
    <t>FISICA</t>
  </si>
  <si>
    <t>401A</t>
  </si>
  <si>
    <t>SEPTIEMBRE 2022-ENERO 2023</t>
  </si>
  <si>
    <t>II</t>
  </si>
  <si>
    <t>DEPARTAMENTO DE CIENCIAS BASICAS</t>
  </si>
  <si>
    <t>IV</t>
  </si>
  <si>
    <t>V</t>
  </si>
  <si>
    <t>ALGEBFRA LINEAL</t>
  </si>
  <si>
    <t>III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</si>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</sst>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A121574-46D8-4DFB-B52A-B63CEEBAC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BBB7E-6DA2-4DB6-8354-8363F98A3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0565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95" zoomScaleNormal="9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>
        <v>3</v>
      </c>
      <c r="C8" s="28"/>
      <c r="D8" s="14" t="s">
        <v>4</v>
      </c>
      <c r="E8" s="5">
        <v>5</v>
      </c>
      <c r="G8" s="4" t="s">
        <v>5</v>
      </c>
      <c r="H8" s="5">
        <v>3</v>
      </c>
      <c r="I8" s="34" t="s">
        <v>6</v>
      </c>
      <c r="J8" s="34"/>
      <c r="K8" s="34"/>
      <c r="L8" s="28" t="s">
        <v>46</v>
      </c>
      <c r="M8" s="28"/>
      <c r="N8" s="28"/>
    </row>
    <row r="10" spans="1:14" x14ac:dyDescent="0.25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47</v>
      </c>
      <c r="C14" s="9" t="s">
        <v>36</v>
      </c>
      <c r="D14" s="9" t="s">
        <v>37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0.59</v>
      </c>
    </row>
    <row r="15" spans="1:14" s="11" customFormat="1" x14ac:dyDescent="0.25">
      <c r="A15" s="8" t="s">
        <v>35</v>
      </c>
      <c r="B15" s="9" t="s">
        <v>47</v>
      </c>
      <c r="C15" s="9" t="s">
        <v>38</v>
      </c>
      <c r="D15" s="9" t="s">
        <v>39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72</v>
      </c>
      <c r="N15" s="15">
        <v>0.56000000000000005</v>
      </c>
    </row>
    <row r="16" spans="1:14" s="11" customFormat="1" x14ac:dyDescent="0.25">
      <c r="A16" s="8" t="s">
        <v>35</v>
      </c>
      <c r="B16" s="9" t="s">
        <v>47</v>
      </c>
      <c r="C16" s="9" t="s">
        <v>40</v>
      </c>
      <c r="D16" s="9" t="s">
        <v>41</v>
      </c>
      <c r="E16" s="9">
        <v>26</v>
      </c>
      <c r="F16" s="9">
        <v>22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68</v>
      </c>
      <c r="N16" s="15">
        <v>0.88</v>
      </c>
    </row>
    <row r="17" spans="1:18" s="11" customFormat="1" x14ac:dyDescent="0.25">
      <c r="A17" s="8" t="s">
        <v>42</v>
      </c>
      <c r="B17" s="9" t="s">
        <v>47</v>
      </c>
      <c r="C17" s="9" t="s">
        <v>43</v>
      </c>
      <c r="D17" s="9" t="s">
        <v>39</v>
      </c>
      <c r="E17" s="9">
        <v>15</v>
      </c>
      <c r="F17" s="9">
        <v>13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68</v>
      </c>
      <c r="N17" s="15">
        <v>0.87</v>
      </c>
    </row>
    <row r="18" spans="1:18" s="11" customFormat="1" x14ac:dyDescent="0.25">
      <c r="A18" s="8" t="s">
        <v>44</v>
      </c>
      <c r="B18" s="9" t="s">
        <v>47</v>
      </c>
      <c r="C18" s="9" t="s">
        <v>45</v>
      </c>
      <c r="D18" s="9" t="s">
        <v>39</v>
      </c>
      <c r="E18" s="9">
        <v>10</v>
      </c>
      <c r="F18" s="9">
        <v>8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73</v>
      </c>
      <c r="N18" s="15">
        <v>0.8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87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71.2</v>
      </c>
      <c r="N28" s="19">
        <f>AVERAGE(N14:N27)</f>
        <v>0.74</v>
      </c>
    </row>
    <row r="30" spans="1:18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5"/>
  <sheetViews>
    <sheetView zoomScale="85" zoomScaleNormal="85" zoomScaleSheetLayoutView="100" workbookViewId="0">
      <selection activeCell="D20" sqref="D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9" t="s">
        <v>48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'1'!A15</f>
        <v>CALCULO DIFERENCIAL</v>
      </c>
      <c r="B14" s="9" t="s">
        <v>52</v>
      </c>
      <c r="C14" s="9" t="s">
        <v>36</v>
      </c>
      <c r="D14" s="9" t="s">
        <v>37</v>
      </c>
      <c r="E14" s="9">
        <v>22</v>
      </c>
      <c r="F14" s="9">
        <v>22</v>
      </c>
      <c r="G14" s="9"/>
      <c r="H14" s="10">
        <f t="shared" ref="H14" si="0">F14/E14</f>
        <v>1</v>
      </c>
      <c r="I14" s="9">
        <f t="shared" ref="I14" si="1">(E14-SUM(F14:G14))-K14</f>
        <v>0</v>
      </c>
      <c r="J14" s="10">
        <f t="shared" ref="J14" si="2">I14/E14</f>
        <v>0</v>
      </c>
      <c r="K14" s="9"/>
      <c r="L14" s="10">
        <f t="shared" ref="L14" si="3">K14/E14</f>
        <v>0</v>
      </c>
      <c r="M14" s="9">
        <v>86</v>
      </c>
      <c r="N14" s="15">
        <v>0.55000000000000004</v>
      </c>
    </row>
    <row r="15" spans="1:14" s="11" customFormat="1" x14ac:dyDescent="0.25">
      <c r="A15" s="9" t="str">
        <f>'1'!A15</f>
        <v>CALCULO DIFERENCIAL</v>
      </c>
      <c r="B15" s="9" t="s">
        <v>52</v>
      </c>
      <c r="C15" s="9" t="str">
        <f>'1'!C15</f>
        <v>101C</v>
      </c>
      <c r="D15" s="9" t="str">
        <f>'1'!D15</f>
        <v>IIND</v>
      </c>
      <c r="E15" s="9">
        <f>'1'!E15</f>
        <v>25</v>
      </c>
      <c r="F15" s="9">
        <v>21</v>
      </c>
      <c r="G15" s="9"/>
      <c r="H15" s="10">
        <f t="shared" ref="H15:H17" si="4">F15/E15</f>
        <v>0.84</v>
      </c>
      <c r="I15" s="9">
        <f t="shared" ref="I15:I26" si="5">(E15-SUM(F15:G15))-K15</f>
        <v>4</v>
      </c>
      <c r="J15" s="10">
        <f t="shared" ref="J15:J26" si="6">I15/E15</f>
        <v>0.16</v>
      </c>
      <c r="K15" s="9"/>
      <c r="L15" s="10">
        <f t="shared" ref="L15:L26" si="7">K15/E15</f>
        <v>0</v>
      </c>
      <c r="M15" s="9">
        <v>68</v>
      </c>
      <c r="N15" s="15">
        <v>0.84</v>
      </c>
    </row>
    <row r="16" spans="1:14" s="11" customFormat="1" x14ac:dyDescent="0.25">
      <c r="A16" s="9" t="str">
        <f>'1'!A16</f>
        <v>CALCULO DIFERENCIAL</v>
      </c>
      <c r="B16" s="9" t="s">
        <v>52</v>
      </c>
      <c r="C16" s="9" t="str">
        <f>'1'!C16</f>
        <v>107C</v>
      </c>
      <c r="D16" s="9" t="str">
        <f>'1'!D16</f>
        <v>IGEM</v>
      </c>
      <c r="E16" s="9">
        <f>'1'!E16</f>
        <v>26</v>
      </c>
      <c r="F16" s="9">
        <v>23</v>
      </c>
      <c r="G16" s="9"/>
      <c r="H16" s="10">
        <f t="shared" si="4"/>
        <v>0.88461538461538458</v>
      </c>
      <c r="I16" s="9">
        <f t="shared" si="5"/>
        <v>3</v>
      </c>
      <c r="J16" s="10">
        <f t="shared" si="6"/>
        <v>0.11538461538461539</v>
      </c>
      <c r="K16" s="9"/>
      <c r="L16" s="10">
        <f t="shared" si="7"/>
        <v>0</v>
      </c>
      <c r="M16" s="9">
        <v>69</v>
      </c>
      <c r="N16" s="15">
        <v>0.88</v>
      </c>
    </row>
    <row r="17" spans="1:14" s="11" customFormat="1" x14ac:dyDescent="0.25">
      <c r="A17" s="9" t="str">
        <f>'1'!A17</f>
        <v>ALGEBRA LINEAL</v>
      </c>
      <c r="B17" s="9" t="s">
        <v>52</v>
      </c>
      <c r="C17" s="9" t="str">
        <f>'1'!C17</f>
        <v>301B</v>
      </c>
      <c r="D17" s="9" t="str">
        <f>'1'!D17</f>
        <v>IIND</v>
      </c>
      <c r="E17" s="9">
        <f>'1'!E17</f>
        <v>15</v>
      </c>
      <c r="F17" s="9">
        <v>13</v>
      </c>
      <c r="G17" s="9"/>
      <c r="H17" s="10">
        <f t="shared" si="4"/>
        <v>0.8666666666666667</v>
      </c>
      <c r="I17" s="9">
        <f t="shared" si="5"/>
        <v>2</v>
      </c>
      <c r="J17" s="10">
        <f t="shared" si="6"/>
        <v>0.13333333333333333</v>
      </c>
      <c r="K17" s="9"/>
      <c r="L17" s="10">
        <f t="shared" si="7"/>
        <v>0</v>
      </c>
      <c r="M17" s="9">
        <v>68</v>
      </c>
      <c r="N17" s="15">
        <v>0.87</v>
      </c>
    </row>
    <row r="18" spans="1:14" s="11" customFormat="1" x14ac:dyDescent="0.25">
      <c r="A18" s="9" t="s">
        <v>44</v>
      </c>
      <c r="B18" s="9" t="s">
        <v>52</v>
      </c>
      <c r="C18" s="9" t="s">
        <v>45</v>
      </c>
      <c r="D18" s="9" t="s">
        <v>39</v>
      </c>
      <c r="E18" s="9">
        <v>10</v>
      </c>
      <c r="F18" s="9">
        <v>8</v>
      </c>
      <c r="G18" s="9"/>
      <c r="H18" s="10">
        <f t="shared" ref="H18" si="8">F18/E18</f>
        <v>0.8</v>
      </c>
      <c r="I18" s="9">
        <f t="shared" ref="I18" si="9">(E18-SUM(F18:G18))-K18</f>
        <v>2</v>
      </c>
      <c r="J18" s="10">
        <f t="shared" ref="J18" si="10">I18/E18</f>
        <v>0.2</v>
      </c>
      <c r="K18" s="9"/>
      <c r="L18" s="10">
        <f t="shared" ref="L18" si="11">K18/E18</f>
        <v>0</v>
      </c>
      <c r="M18" s="9">
        <v>71</v>
      </c>
      <c r="N18" s="15">
        <v>0.9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98</v>
      </c>
      <c r="F26" s="17">
        <f>SUM(F14:F25)</f>
        <v>87</v>
      </c>
      <c r="G26" s="17">
        <f>SUM(G14:G25)</f>
        <v>0</v>
      </c>
      <c r="H26" s="18">
        <f>SUM(F26:G26)/E26</f>
        <v>0.88775510204081631</v>
      </c>
      <c r="I26" s="17">
        <f t="shared" si="5"/>
        <v>11</v>
      </c>
      <c r="J26" s="18">
        <f t="shared" si="6"/>
        <v>0.11224489795918367</v>
      </c>
      <c r="K26" s="17">
        <f>SUM(K14:K25)</f>
        <v>0</v>
      </c>
      <c r="L26" s="18">
        <f t="shared" si="7"/>
        <v>0</v>
      </c>
      <c r="M26" s="17">
        <f>AVERAGE(M14:M25)</f>
        <v>72.400000000000006</v>
      </c>
      <c r="N26" s="19">
        <f>AVERAGE(N14:N25)</f>
        <v>0.80800000000000005</v>
      </c>
    </row>
    <row r="28" spans="1:14" ht="120" customHeight="1" x14ac:dyDescent="0.25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26</v>
      </c>
      <c r="C31" s="25"/>
      <c r="D31" s="25"/>
      <c r="G31" s="26" t="s">
        <v>27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ING. PABLO PROMOTOR CAMPECHANO</v>
      </c>
      <c r="C35" s="22"/>
      <c r="D35" s="22"/>
      <c r="E35" s="13"/>
      <c r="F35" s="13"/>
      <c r="G35" s="22" t="s">
        <v>33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DB0C-D8C5-4045-91B8-5E66DB36E50B}">
  <sheetPr>
    <pageSetUpPr fitToPage="1"/>
  </sheetPr>
  <dimension ref="A1:N40"/>
  <sheetViews>
    <sheetView topLeftCell="A22" zoomScale="85" zoomScaleNormal="85" zoomScaleSheetLayoutView="100" workbookViewId="0">
      <selection activeCell="G40" sqref="G40:J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9" t="s">
        <v>48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 t="s">
        <v>49</v>
      </c>
      <c r="C14" s="9" t="str">
        <f>'1'!C14</f>
        <v>111A</v>
      </c>
      <c r="D14" s="9" t="str">
        <f>'1'!D14</f>
        <v>IMCT</v>
      </c>
      <c r="E14" s="9">
        <f>'1'!E14</f>
        <v>22</v>
      </c>
      <c r="F14" s="9">
        <v>20</v>
      </c>
      <c r="G14" s="9"/>
      <c r="H14" s="10">
        <f t="shared" ref="H14:H23" si="0">F14/E14</f>
        <v>0.90909090909090906</v>
      </c>
      <c r="I14" s="9">
        <f t="shared" ref="I14:I31" si="1">(E14-SUM(F14:G14))-K14</f>
        <v>2</v>
      </c>
      <c r="J14" s="10">
        <f t="shared" ref="J14:J31" si="2">I14/E14</f>
        <v>9.0909090909090912E-2</v>
      </c>
      <c r="K14" s="9"/>
      <c r="L14" s="10">
        <f t="shared" ref="L14:L31" si="3">K14/E14</f>
        <v>0</v>
      </c>
      <c r="M14" s="9">
        <v>80</v>
      </c>
      <c r="N14" s="15">
        <v>0.91</v>
      </c>
    </row>
    <row r="15" spans="1:14" s="11" customFormat="1" x14ac:dyDescent="0.25">
      <c r="A15" s="9" t="str">
        <f>'1'!A15</f>
        <v>CALCULO DIFERENCIAL</v>
      </c>
      <c r="B15" s="9" t="s">
        <v>50</v>
      </c>
      <c r="C15" s="9" t="s">
        <v>36</v>
      </c>
      <c r="D15" s="9" t="s">
        <v>37</v>
      </c>
      <c r="E15" s="9">
        <v>22</v>
      </c>
      <c r="F15" s="9">
        <v>22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86</v>
      </c>
      <c r="N15" s="15">
        <v>0.55000000000000004</v>
      </c>
    </row>
    <row r="16" spans="1:14" s="11" customFormat="1" x14ac:dyDescent="0.25">
      <c r="A16" s="9" t="str">
        <f>'1'!A15</f>
        <v>CALCULO DIFERENCIAL</v>
      </c>
      <c r="B16" s="9" t="s">
        <v>49</v>
      </c>
      <c r="C16" s="9" t="str">
        <f>'1'!C15</f>
        <v>101C</v>
      </c>
      <c r="D16" s="9" t="str">
        <f>'1'!D15</f>
        <v>IIND</v>
      </c>
      <c r="E16" s="9">
        <f>'1'!E15</f>
        <v>25</v>
      </c>
      <c r="F16" s="9">
        <v>21</v>
      </c>
      <c r="G16" s="9"/>
      <c r="H16" s="10">
        <f t="shared" si="0"/>
        <v>0.84</v>
      </c>
      <c r="I16" s="9">
        <f t="shared" si="1"/>
        <v>4</v>
      </c>
      <c r="J16" s="10">
        <f t="shared" si="2"/>
        <v>0.16</v>
      </c>
      <c r="K16" s="9"/>
      <c r="L16" s="10">
        <f t="shared" si="3"/>
        <v>0</v>
      </c>
      <c r="M16" s="9">
        <v>68</v>
      </c>
      <c r="N16" s="15">
        <v>0.84</v>
      </c>
    </row>
    <row r="17" spans="1:14" s="11" customFormat="1" x14ac:dyDescent="0.25">
      <c r="A17" s="9" t="str">
        <f>'1'!A16</f>
        <v>CALCULO DIFERENCIAL</v>
      </c>
      <c r="B17" s="9" t="s">
        <v>50</v>
      </c>
      <c r="C17" s="9" t="s">
        <v>38</v>
      </c>
      <c r="D17" s="9" t="s">
        <v>39</v>
      </c>
      <c r="E17" s="9">
        <v>25</v>
      </c>
      <c r="F17" s="9">
        <v>21</v>
      </c>
      <c r="G17" s="9"/>
      <c r="H17" s="10">
        <f t="shared" si="0"/>
        <v>0.84</v>
      </c>
      <c r="I17" s="9">
        <f t="shared" si="1"/>
        <v>4</v>
      </c>
      <c r="J17" s="10">
        <f t="shared" si="2"/>
        <v>0.16</v>
      </c>
      <c r="K17" s="9"/>
      <c r="L17" s="10">
        <f t="shared" si="3"/>
        <v>0</v>
      </c>
      <c r="M17" s="9">
        <v>70</v>
      </c>
      <c r="N17" s="15">
        <v>0.84</v>
      </c>
    </row>
    <row r="18" spans="1:14" s="11" customFormat="1" x14ac:dyDescent="0.25">
      <c r="A18" s="9" t="str">
        <f>'1'!A16</f>
        <v>CALCULO DIFERENCIAL</v>
      </c>
      <c r="B18" s="9" t="s">
        <v>49</v>
      </c>
      <c r="C18" s="9" t="str">
        <f>'1'!C16</f>
        <v>107C</v>
      </c>
      <c r="D18" s="9" t="str">
        <f>'1'!D16</f>
        <v>IGEM</v>
      </c>
      <c r="E18" s="9">
        <f>'1'!E16</f>
        <v>26</v>
      </c>
      <c r="F18" s="9">
        <v>15</v>
      </c>
      <c r="G18" s="9"/>
      <c r="H18" s="10">
        <f t="shared" si="0"/>
        <v>0.57692307692307687</v>
      </c>
      <c r="I18" s="9">
        <f t="shared" si="1"/>
        <v>11</v>
      </c>
      <c r="J18" s="10">
        <f t="shared" si="2"/>
        <v>0.42307692307692307</v>
      </c>
      <c r="K18" s="9"/>
      <c r="L18" s="10">
        <f t="shared" si="3"/>
        <v>0</v>
      </c>
      <c r="M18" s="9">
        <v>48</v>
      </c>
      <c r="N18" s="15">
        <v>0.57999999999999996</v>
      </c>
    </row>
    <row r="19" spans="1:14" s="11" customFormat="1" x14ac:dyDescent="0.25">
      <c r="A19" s="9" t="s">
        <v>35</v>
      </c>
      <c r="B19" s="9" t="s">
        <v>50</v>
      </c>
      <c r="C19" s="9" t="s">
        <v>40</v>
      </c>
      <c r="D19" s="9" t="s">
        <v>41</v>
      </c>
      <c r="E19" s="9">
        <v>26</v>
      </c>
      <c r="F19" s="9">
        <v>19</v>
      </c>
      <c r="G19" s="9"/>
      <c r="H19" s="10">
        <f t="shared" si="0"/>
        <v>0.73076923076923073</v>
      </c>
      <c r="I19" s="9">
        <f t="shared" si="1"/>
        <v>7</v>
      </c>
      <c r="J19" s="10">
        <f t="shared" si="2"/>
        <v>0.26923076923076922</v>
      </c>
      <c r="K19" s="9"/>
      <c r="L19" s="10">
        <f t="shared" si="3"/>
        <v>0</v>
      </c>
      <c r="M19" s="9">
        <v>58</v>
      </c>
      <c r="N19" s="15">
        <v>0.73</v>
      </c>
    </row>
    <row r="20" spans="1:14" s="11" customFormat="1" x14ac:dyDescent="0.25">
      <c r="A20" s="9" t="str">
        <f>'1'!A17</f>
        <v>ALGEBRA LINEAL</v>
      </c>
      <c r="B20" s="9" t="s">
        <v>49</v>
      </c>
      <c r="C20" s="9" t="str">
        <f>'1'!C17</f>
        <v>301B</v>
      </c>
      <c r="D20" s="9" t="str">
        <f>'1'!D17</f>
        <v>IIND</v>
      </c>
      <c r="E20" s="9">
        <f>'1'!E17</f>
        <v>15</v>
      </c>
      <c r="F20" s="9">
        <v>14</v>
      </c>
      <c r="G20" s="9"/>
      <c r="H20" s="10">
        <f t="shared" si="0"/>
        <v>0.93333333333333335</v>
      </c>
      <c r="I20" s="9">
        <f t="shared" si="1"/>
        <v>1</v>
      </c>
      <c r="J20" s="10">
        <f t="shared" si="2"/>
        <v>6.6666666666666666E-2</v>
      </c>
      <c r="K20" s="9"/>
      <c r="L20" s="10">
        <f t="shared" si="3"/>
        <v>0</v>
      </c>
      <c r="M20" s="9">
        <v>81</v>
      </c>
      <c r="N20" s="15">
        <v>0.93</v>
      </c>
    </row>
    <row r="21" spans="1:14" s="11" customFormat="1" x14ac:dyDescent="0.25">
      <c r="A21" s="9" t="s">
        <v>51</v>
      </c>
      <c r="B21" s="9" t="s">
        <v>50</v>
      </c>
      <c r="C21" s="9" t="s">
        <v>43</v>
      </c>
      <c r="D21" s="9" t="str">
        <f>'1'!D18</f>
        <v>IIND</v>
      </c>
      <c r="E21" s="9">
        <v>15</v>
      </c>
      <c r="F21" s="9">
        <v>13</v>
      </c>
      <c r="G21" s="9"/>
      <c r="H21" s="10">
        <f t="shared" si="0"/>
        <v>0.8666666666666667</v>
      </c>
      <c r="I21" s="9">
        <f t="shared" si="1"/>
        <v>2</v>
      </c>
      <c r="J21" s="10">
        <f t="shared" si="2"/>
        <v>0.13333333333333333</v>
      </c>
      <c r="K21" s="9"/>
      <c r="L21" s="10">
        <f t="shared" si="3"/>
        <v>0</v>
      </c>
      <c r="M21" s="9">
        <v>73</v>
      </c>
      <c r="N21" s="15">
        <v>0.87</v>
      </c>
    </row>
    <row r="22" spans="1:14" s="11" customFormat="1" x14ac:dyDescent="0.25">
      <c r="A22" s="9" t="s">
        <v>44</v>
      </c>
      <c r="B22" s="9" t="s">
        <v>49</v>
      </c>
      <c r="C22" s="9" t="s">
        <v>45</v>
      </c>
      <c r="D22" s="9" t="s">
        <v>39</v>
      </c>
      <c r="E22" s="9">
        <v>10</v>
      </c>
      <c r="F22" s="9">
        <v>8</v>
      </c>
      <c r="G22" s="9"/>
      <c r="H22" s="10">
        <f t="shared" si="0"/>
        <v>0.8</v>
      </c>
      <c r="I22" s="9">
        <f t="shared" si="1"/>
        <v>2</v>
      </c>
      <c r="J22" s="10">
        <f t="shared" si="2"/>
        <v>0.2</v>
      </c>
      <c r="K22" s="9"/>
      <c r="L22" s="10">
        <f t="shared" si="3"/>
        <v>0</v>
      </c>
      <c r="M22" s="9">
        <v>61</v>
      </c>
      <c r="N22" s="15">
        <v>0.8</v>
      </c>
    </row>
    <row r="23" spans="1:14" s="11" customFormat="1" x14ac:dyDescent="0.25">
      <c r="A23" s="9" t="s">
        <v>44</v>
      </c>
      <c r="B23" s="9" t="s">
        <v>50</v>
      </c>
      <c r="C23" s="9" t="s">
        <v>45</v>
      </c>
      <c r="D23" s="9" t="s">
        <v>39</v>
      </c>
      <c r="E23" s="9">
        <v>10</v>
      </c>
      <c r="F23" s="9">
        <v>8</v>
      </c>
      <c r="G23" s="9"/>
      <c r="H23" s="10">
        <f t="shared" si="0"/>
        <v>0.8</v>
      </c>
      <c r="I23" s="9">
        <f t="shared" si="1"/>
        <v>2</v>
      </c>
      <c r="J23" s="10">
        <f t="shared" si="2"/>
        <v>0.2</v>
      </c>
      <c r="K23" s="9"/>
      <c r="L23" s="10">
        <f t="shared" si="3"/>
        <v>0</v>
      </c>
      <c r="M23" s="9">
        <v>60</v>
      </c>
      <c r="N23" s="15">
        <v>0.8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8" thickBot="1" x14ac:dyDescent="0.3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196</v>
      </c>
      <c r="F31" s="17">
        <f>SUM(F14:F30)</f>
        <v>161</v>
      </c>
      <c r="G31" s="17">
        <f>SUM(G14:G30)</f>
        <v>0</v>
      </c>
      <c r="H31" s="18">
        <f>SUM(F31:G31)/E31</f>
        <v>0.8214285714285714</v>
      </c>
      <c r="I31" s="17">
        <f t="shared" si="1"/>
        <v>35</v>
      </c>
      <c r="J31" s="18">
        <f t="shared" si="2"/>
        <v>0.17857142857142858</v>
      </c>
      <c r="K31" s="17">
        <f>SUM(K14:K30)</f>
        <v>0</v>
      </c>
      <c r="L31" s="18">
        <f t="shared" si="3"/>
        <v>0</v>
      </c>
      <c r="M31" s="17">
        <f>AVERAGE(M14:M30)</f>
        <v>68.5</v>
      </c>
      <c r="N31" s="19">
        <f>AVERAGE(N14:N30)</f>
        <v>0.78499999999999992</v>
      </c>
    </row>
    <row r="33" spans="1:14" ht="120" customHeight="1" x14ac:dyDescent="0.25">
      <c r="A33" s="31" t="s">
        <v>25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5">
      <c r="A35" s="12"/>
    </row>
    <row r="36" spans="1:14" x14ac:dyDescent="0.25">
      <c r="B36" s="25" t="s">
        <v>26</v>
      </c>
      <c r="C36" s="25"/>
      <c r="D36" s="25"/>
      <c r="G36" s="26" t="s">
        <v>27</v>
      </c>
      <c r="H36" s="26"/>
      <c r="I36" s="26"/>
      <c r="J36" s="26"/>
    </row>
    <row r="37" spans="1:14" ht="62.25" customHeight="1" x14ac:dyDescent="0.25">
      <c r="B37" s="27"/>
      <c r="C37" s="27"/>
      <c r="D37" s="27"/>
      <c r="G37" s="28"/>
      <c r="H37" s="28"/>
      <c r="I37" s="28"/>
      <c r="J37" s="28"/>
    </row>
    <row r="38" spans="1:14" hidden="1" x14ac:dyDescent="0.25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5"/>
    <row r="40" spans="1:14" ht="45" customHeight="1" x14ac:dyDescent="0.25">
      <c r="B40" s="22" t="str">
        <f>B10</f>
        <v>ING. PABLO PROMOTOR CAMPECHANO</v>
      </c>
      <c r="C40" s="22"/>
      <c r="D40" s="22"/>
      <c r="E40" s="13"/>
      <c r="F40" s="13"/>
      <c r="G40" s="22" t="s">
        <v>33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B19" sqref="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28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 t="s">
        <v>53</v>
      </c>
      <c r="C14" s="9" t="str">
        <f>'1'!C14</f>
        <v>111A</v>
      </c>
      <c r="D14" s="9" t="str">
        <f>'1'!D14</f>
        <v>IMCT</v>
      </c>
      <c r="E14" s="9">
        <f>'1'!E14</f>
        <v>22</v>
      </c>
      <c r="F14" s="9">
        <v>19</v>
      </c>
      <c r="G14" s="9">
        <v>3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83</v>
      </c>
      <c r="N14" s="15">
        <v>0.55000000000000004</v>
      </c>
    </row>
    <row r="15" spans="1:14" s="11" customFormat="1" x14ac:dyDescent="0.25">
      <c r="A15" s="9" t="str">
        <f>'1'!A15</f>
        <v>CALCULO DIFERENCIAL</v>
      </c>
      <c r="B15" s="9" t="s">
        <v>53</v>
      </c>
      <c r="C15" s="9" t="str">
        <f>'1'!C15</f>
        <v>101C</v>
      </c>
      <c r="D15" s="9" t="str">
        <f>'1'!D15</f>
        <v>IIND</v>
      </c>
      <c r="E15" s="9">
        <f>'1'!E15</f>
        <v>25</v>
      </c>
      <c r="F15" s="9">
        <v>21</v>
      </c>
      <c r="G15" s="9">
        <v>2</v>
      </c>
      <c r="H15" s="10">
        <f>(F15+G15)/E15</f>
        <v>0.92</v>
      </c>
      <c r="I15" s="9">
        <f t="shared" si="0"/>
        <v>2</v>
      </c>
      <c r="J15" s="10">
        <f t="shared" si="1"/>
        <v>0.08</v>
      </c>
      <c r="K15" s="9">
        <v>0</v>
      </c>
      <c r="L15" s="10">
        <f t="shared" si="2"/>
        <v>0</v>
      </c>
      <c r="M15" s="9">
        <v>73</v>
      </c>
      <c r="N15" s="15">
        <v>0.68</v>
      </c>
    </row>
    <row r="16" spans="1:14" s="11" customFormat="1" x14ac:dyDescent="0.25">
      <c r="A16" s="9" t="str">
        <f>'1'!A16</f>
        <v>CALCULO DIFERENCIAL</v>
      </c>
      <c r="B16" s="9" t="s">
        <v>53</v>
      </c>
      <c r="C16" s="9" t="str">
        <f>'1'!C16</f>
        <v>107C</v>
      </c>
      <c r="D16" s="9" t="str">
        <f>'1'!D16</f>
        <v>IGEM</v>
      </c>
      <c r="E16" s="9">
        <f>'1'!E16</f>
        <v>26</v>
      </c>
      <c r="F16" s="9">
        <v>14</v>
      </c>
      <c r="G16" s="9">
        <v>7</v>
      </c>
      <c r="H16" s="10">
        <f>(F16+G16)/E16</f>
        <v>0.80769230769230771</v>
      </c>
      <c r="I16" s="9">
        <f t="shared" si="0"/>
        <v>5</v>
      </c>
      <c r="J16" s="10">
        <f t="shared" si="1"/>
        <v>0.19230769230769232</v>
      </c>
      <c r="K16" s="9">
        <v>0</v>
      </c>
      <c r="L16" s="10">
        <f t="shared" si="2"/>
        <v>0</v>
      </c>
      <c r="M16" s="9">
        <v>65</v>
      </c>
      <c r="N16" s="15">
        <v>0.81</v>
      </c>
    </row>
    <row r="17" spans="1:14" s="11" customFormat="1" x14ac:dyDescent="0.25">
      <c r="A17" s="9" t="str">
        <f>'1'!A17</f>
        <v>ALGEBRA LINEAL</v>
      </c>
      <c r="B17" s="9" t="s">
        <v>53</v>
      </c>
      <c r="C17" s="9" t="str">
        <f>'1'!C17</f>
        <v>301B</v>
      </c>
      <c r="D17" s="9" t="str">
        <f>'1'!D17</f>
        <v>IIND</v>
      </c>
      <c r="E17" s="9">
        <f>'1'!E17</f>
        <v>15</v>
      </c>
      <c r="F17" s="9">
        <v>12</v>
      </c>
      <c r="G17" s="9">
        <v>1</v>
      </c>
      <c r="H17" s="10">
        <f>(F17+G17)/E17</f>
        <v>0.8666666666666667</v>
      </c>
      <c r="I17" s="9">
        <f t="shared" si="0"/>
        <v>2</v>
      </c>
      <c r="J17" s="10">
        <f t="shared" si="1"/>
        <v>0.13333333333333333</v>
      </c>
      <c r="K17" s="9">
        <v>0</v>
      </c>
      <c r="L17" s="10">
        <f t="shared" si="2"/>
        <v>0</v>
      </c>
      <c r="M17" s="9">
        <v>71</v>
      </c>
      <c r="N17" s="15">
        <v>0.87</v>
      </c>
    </row>
    <row r="18" spans="1:14" s="11" customFormat="1" x14ac:dyDescent="0.25">
      <c r="A18" s="9" t="str">
        <f>'1'!A18</f>
        <v>FISICA</v>
      </c>
      <c r="B18" s="9" t="s">
        <v>53</v>
      </c>
      <c r="C18" s="9" t="str">
        <f>'1'!C18</f>
        <v>401A</v>
      </c>
      <c r="D18" s="9" t="str">
        <f>'1'!D18</f>
        <v>IIND</v>
      </c>
      <c r="E18" s="9">
        <f>'1'!E18</f>
        <v>10</v>
      </c>
      <c r="F18" s="9">
        <v>7</v>
      </c>
      <c r="G18" s="9">
        <v>1</v>
      </c>
      <c r="H18" s="10">
        <f>(F18+G18)/E18</f>
        <v>0.8</v>
      </c>
      <c r="I18" s="9">
        <f t="shared" si="0"/>
        <v>2</v>
      </c>
      <c r="J18" s="10">
        <f t="shared" si="1"/>
        <v>0.2</v>
      </c>
      <c r="K18" s="9">
        <v>0</v>
      </c>
      <c r="L18" s="10">
        <f t="shared" si="2"/>
        <v>0</v>
      </c>
      <c r="M18" s="9">
        <v>61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73</v>
      </c>
      <c r="G28" s="17">
        <f>SUM(G14:G27)</f>
        <v>14</v>
      </c>
      <c r="H28" s="18">
        <f>SUM(F28:G28)/E28</f>
        <v>0.88775510204081631</v>
      </c>
      <c r="I28" s="17">
        <f t="shared" si="0"/>
        <v>11</v>
      </c>
      <c r="J28" s="18">
        <f t="shared" si="1"/>
        <v>0.11224489795918367</v>
      </c>
      <c r="K28" s="17">
        <f>SUM(K14:K27)</f>
        <v>0</v>
      </c>
      <c r="L28" s="18">
        <f t="shared" si="2"/>
        <v>0</v>
      </c>
      <c r="M28" s="17">
        <f>AVERAGE(M14:M27)</f>
        <v>70.599999999999994</v>
      </c>
      <c r="N28" s="19">
        <f>AVERAGE(N14:N27)</f>
        <v>0.74199999999999999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2023-01-17T18:46:33Z</dcterms:modified>
  <cp:category/>
  <cp:contentStatus/>
</cp:coreProperties>
</file>