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4" l="1"/>
  <c r="H15" i="23" l="1"/>
  <c r="L15" i="23"/>
  <c r="D15" i="23"/>
  <c r="H21" i="23"/>
  <c r="L21" i="23"/>
  <c r="D16" i="23"/>
  <c r="H16" i="23"/>
  <c r="D17" i="23"/>
  <c r="H17" i="23"/>
  <c r="I17" i="23"/>
  <c r="J17" i="23" s="1"/>
  <c r="L17" i="23"/>
  <c r="D18" i="23"/>
  <c r="H18" i="23"/>
  <c r="D19" i="23"/>
  <c r="H19" i="23"/>
  <c r="I19" i="23"/>
  <c r="J19" i="23" s="1"/>
  <c r="H20" i="23"/>
  <c r="I15" i="23" l="1"/>
  <c r="J15" i="23" s="1"/>
  <c r="I21" i="23"/>
  <c r="J21" i="23" s="1"/>
  <c r="L19" i="23"/>
  <c r="L16" i="23"/>
  <c r="L20" i="23"/>
  <c r="L18" i="23"/>
  <c r="I20" i="23"/>
  <c r="J20" i="23" s="1"/>
  <c r="I18" i="23"/>
  <c r="J18" i="23" s="1"/>
  <c r="I16" i="23"/>
  <c r="J16" i="23" s="1"/>
  <c r="L15" i="22"/>
  <c r="L16" i="22"/>
  <c r="L17" i="22"/>
  <c r="L18" i="22"/>
  <c r="L19" i="22"/>
  <c r="L20" i="22"/>
  <c r="L21" i="22"/>
  <c r="J15" i="22"/>
  <c r="J16" i="22"/>
  <c r="J17" i="22"/>
  <c r="J18" i="22"/>
  <c r="J19" i="22"/>
  <c r="H15" i="22"/>
  <c r="H16" i="22"/>
  <c r="H17" i="22"/>
  <c r="H18" i="22"/>
  <c r="H19" i="22"/>
  <c r="H20" i="22"/>
  <c r="H21" i="22"/>
  <c r="K18" i="22"/>
  <c r="D18" i="22"/>
  <c r="K17" i="22"/>
  <c r="D17" i="22"/>
  <c r="K16" i="22"/>
  <c r="D16" i="22"/>
  <c r="K15" i="22"/>
  <c r="I15" i="22"/>
  <c r="F15" i="22"/>
  <c r="E15" i="22"/>
  <c r="D15" i="22"/>
  <c r="A15" i="22"/>
  <c r="I21" i="22"/>
  <c r="J21" i="22" s="1"/>
  <c r="E19" i="22"/>
  <c r="D19" i="22"/>
  <c r="A19" i="22"/>
  <c r="L18" i="10"/>
  <c r="L19" i="10"/>
  <c r="N28" i="25" l="1"/>
  <c r="M28" i="25"/>
  <c r="K28" i="25"/>
  <c r="G28" i="25"/>
  <c r="F28" i="25"/>
  <c r="E18" i="25"/>
  <c r="I18" i="25" s="1"/>
  <c r="J18" i="25" s="1"/>
  <c r="D18" i="25"/>
  <c r="A18" i="25"/>
  <c r="E17" i="25"/>
  <c r="I17" i="25" s="1"/>
  <c r="J17" i="25" s="1"/>
  <c r="D17" i="25"/>
  <c r="A17" i="25"/>
  <c r="E16" i="25"/>
  <c r="I16" i="25" s="1"/>
  <c r="J16" i="25" s="1"/>
  <c r="D16" i="25"/>
  <c r="A16" i="25"/>
  <c r="E15" i="25"/>
  <c r="I15" i="25" s="1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A19" i="24"/>
  <c r="E18" i="24"/>
  <c r="I18" i="24" s="1"/>
  <c r="J18" i="24" s="1"/>
  <c r="D18" i="24"/>
  <c r="A18" i="24"/>
  <c r="E17" i="24"/>
  <c r="I17" i="24" s="1"/>
  <c r="J17" i="24" s="1"/>
  <c r="D17" i="24"/>
  <c r="A17" i="24"/>
  <c r="E16" i="24"/>
  <c r="I16" i="24" s="1"/>
  <c r="J16" i="24" s="1"/>
  <c r="D16" i="24"/>
  <c r="A16" i="24"/>
  <c r="I15" i="24"/>
  <c r="J15" i="24" s="1"/>
  <c r="D15" i="24"/>
  <c r="A15" i="24"/>
  <c r="I14" i="24"/>
  <c r="J14" i="24" s="1"/>
  <c r="D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I22" i="23"/>
  <c r="J22" i="23" s="1"/>
  <c r="I14" i="23"/>
  <c r="J14" i="23" s="1"/>
  <c r="D14" i="23"/>
  <c r="A14" i="23"/>
  <c r="B10" i="23"/>
  <c r="B37" i="23" s="1"/>
  <c r="L8" i="23"/>
  <c r="H8" i="23"/>
  <c r="E8" i="23"/>
  <c r="A20" i="22"/>
  <c r="D20" i="22"/>
  <c r="E20" i="22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I26" i="22" s="1"/>
  <c r="J26" i="22" s="1"/>
  <c r="A27" i="22"/>
  <c r="C27" i="22"/>
  <c r="D27" i="22"/>
  <c r="E27" i="22"/>
  <c r="L27" i="22" s="1"/>
  <c r="A28" i="22"/>
  <c r="C28" i="22"/>
  <c r="D28" i="22"/>
  <c r="E28" i="22"/>
  <c r="L28" i="22" s="1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K28" i="10"/>
  <c r="G28" i="10"/>
  <c r="F28" i="10"/>
  <c r="E28" i="10"/>
  <c r="L17" i="10"/>
  <c r="L16" i="10"/>
  <c r="L15" i="10"/>
  <c r="L14" i="10"/>
  <c r="H22" i="22" l="1"/>
  <c r="I14" i="22"/>
  <c r="J14" i="22" s="1"/>
  <c r="I25" i="22"/>
  <c r="J25" i="22" s="1"/>
  <c r="L25" i="22"/>
  <c r="H24" i="22"/>
  <c r="L26" i="22"/>
  <c r="I24" i="22"/>
  <c r="J24" i="22" s="1"/>
  <c r="H28" i="22"/>
  <c r="I20" i="22"/>
  <c r="J20" i="22" s="1"/>
  <c r="I22" i="22"/>
  <c r="J22" i="22" s="1"/>
  <c r="H26" i="22"/>
  <c r="I28" i="22"/>
  <c r="J28" i="22" s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22" i="23"/>
  <c r="L23" i="23"/>
  <c r="L24" i="23"/>
  <c r="L25" i="23"/>
  <c r="L26" i="23"/>
  <c r="L27" i="23"/>
  <c r="H14" i="23"/>
  <c r="H22" i="23"/>
  <c r="H23" i="23"/>
  <c r="H24" i="23"/>
  <c r="H25" i="23"/>
  <c r="H26" i="23"/>
  <c r="H27" i="23"/>
  <c r="E28" i="23"/>
  <c r="H23" i="22"/>
  <c r="H27" i="22"/>
  <c r="I23" i="22"/>
  <c r="J23" i="22" s="1"/>
  <c r="I27" i="22"/>
  <c r="J27" i="22" s="1"/>
  <c r="L14" i="22"/>
  <c r="E29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<sst xmlns="http://schemas.openxmlformats.org/spreadsheetml/2006/main" count="256" uniqueCount="55">
  <si>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</si>
  <si>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</si>
  <si>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</si>
  <si>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</si>
  <si>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</si>
  <si>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</si>
  <si>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</si>
  <si>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</si>
  <si>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</si>
  <si>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</si>
  <si>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</si>
  <si>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</si>
  <si>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</si>
  <si>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</si>
  <si>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</si>
  <si>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</si>
  <si>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</si>
  <si>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</si>
  <si>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</si>
  <si>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</si>
  <si>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</si>
  <si>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</si>
  <si>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</si>
  <si>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</si>
  <si>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</si>
  <si>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</si>
  <si>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</si>
  <si>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</si>
  <si>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</si>
  <si>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</si>
  <si>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</si>
  <si>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</si>
  <si>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</si>
  <si>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</si>
  <si>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</si>
  <si>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</si>
  <si>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</si>
  <si>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</si>
  <si>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</si>
  <si>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</si>
  <si>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</si>
  <si>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</si>
  <si>
    <t>Septiembre 2022 - Enero 2023</t>
  </si>
  <si>
    <t>II</t>
  </si>
  <si>
    <t xml:space="preserve">GESTION DEL CAPITAL HUMANO B </t>
  </si>
  <si>
    <t>307-A</t>
  </si>
  <si>
    <t>507-A</t>
  </si>
  <si>
    <t>507-B</t>
  </si>
  <si>
    <t>707-B</t>
  </si>
  <si>
    <t>IV</t>
  </si>
  <si>
    <t>707-A</t>
  </si>
  <si>
    <t>VI</t>
  </si>
  <si>
    <t>I-V</t>
  </si>
  <si>
    <t>I-VI</t>
  </si>
  <si>
    <t>I-VII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</si>
</sst>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1033166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34</xdr:row>
      <xdr:rowOff>89647</xdr:rowOff>
    </xdr:from>
    <xdr:to>
      <xdr:col>3</xdr:col>
      <xdr:colOff>932314</xdr:colOff>
      <xdr:row>34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7148" y="7541559"/>
          <a:ext cx="1335725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89647</xdr:colOff>
      <xdr:row>33</xdr:row>
      <xdr:rowOff>112058</xdr:rowOff>
    </xdr:from>
    <xdr:to>
      <xdr:col>3</xdr:col>
      <xdr:colOff>921108</xdr:colOff>
      <xdr:row>33</xdr:row>
      <xdr:rowOff>754190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0765" y="7451911"/>
          <a:ext cx="1335725" cy="642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112058</xdr:colOff>
      <xdr:row>33</xdr:row>
      <xdr:rowOff>89647</xdr:rowOff>
    </xdr:from>
    <xdr:to>
      <xdr:col>3</xdr:col>
      <xdr:colOff>999548</xdr:colOff>
      <xdr:row>33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3176" y="7384676"/>
          <a:ext cx="1335725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42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37</v>
      </c>
      <c r="D15" s="9" t="s">
        <v>39</v>
      </c>
      <c r="E15" s="9">
        <v>16</v>
      </c>
      <c r="F15" s="9">
        <v>15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41</v>
      </c>
      <c r="B16" s="9" t="s">
        <v>21</v>
      </c>
      <c r="C16" s="9" t="s">
        <v>37</v>
      </c>
      <c r="D16" s="9" t="s">
        <v>39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37</v>
      </c>
      <c r="D17" s="9" t="s">
        <v>39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34</v>
      </c>
      <c r="B18" s="9" t="s">
        <v>21</v>
      </c>
      <c r="C18" s="9" t="s">
        <v>37</v>
      </c>
      <c r="D18" s="9" t="s">
        <v>39</v>
      </c>
      <c r="E18" s="9">
        <v>16</v>
      </c>
      <c r="F18" s="9">
        <v>16</v>
      </c>
      <c r="G18" s="21"/>
      <c r="H18" s="10"/>
      <c r="I18" s="9">
        <v>1</v>
      </c>
      <c r="J18" s="10"/>
      <c r="K18" s="9">
        <v>0</v>
      </c>
      <c r="L18" s="10">
        <f t="shared" ref="L18" si="1">K18/E18</f>
        <v>0</v>
      </c>
      <c r="M18" s="9">
        <v>96</v>
      </c>
      <c r="N18" s="15">
        <v>0.93</v>
      </c>
    </row>
    <row r="19" spans="1:19" s="11" customFormat="1" x14ac:dyDescent="0.2">
      <c r="A19" s="8" t="s">
        <v>35</v>
      </c>
      <c r="B19" s="9" t="s">
        <v>21</v>
      </c>
      <c r="C19" s="9" t="s">
        <v>38</v>
      </c>
      <c r="D19" s="9" t="s">
        <v>39</v>
      </c>
      <c r="E19" s="9">
        <v>19</v>
      </c>
      <c r="F19" s="9">
        <v>19</v>
      </c>
      <c r="G19" s="21"/>
      <c r="H19" s="10"/>
      <c r="I19" s="9">
        <v>1</v>
      </c>
      <c r="J19" s="10"/>
      <c r="K19" s="9">
        <v>0</v>
      </c>
      <c r="L19" s="10">
        <f t="shared" ref="L19" si="2">K19/E19</f>
        <v>0</v>
      </c>
      <c r="M19" s="9">
        <v>94</v>
      </c>
      <c r="N19" s="15">
        <v>0.95</v>
      </c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111</v>
      </c>
      <c r="G28" s="17">
        <f>SUM(G14:G27)</f>
        <v>0</v>
      </c>
      <c r="H28" s="18">
        <f>SUM(F28:G28)/E28</f>
        <v>0.9910714285714286</v>
      </c>
      <c r="I28" s="17">
        <f t="shared" ref="I28" si="3">(E28-SUM(F28:G28))-K28</f>
        <v>1</v>
      </c>
      <c r="J28" s="18">
        <f t="shared" ref="J28" si="4">I28/E28</f>
        <v>8.9285714285714281E-3</v>
      </c>
      <c r="K28" s="17">
        <f>SUM(K14:K27)</f>
        <v>0</v>
      </c>
      <c r="L28" s="18">
        <f t="shared" si="0"/>
        <v>0</v>
      </c>
      <c r="M28" s="17">
        <f>AVERAGE(M14:M27)</f>
        <v>94.833333333333329</v>
      </c>
      <c r="N28" s="19">
        <f>AVERAGE(N14:N27)</f>
        <v>0.89166666666666672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0" zoomScale="85" zoomScaleNormal="85" zoomScaleSheetLayoutView="100" workbookViewId="0">
      <selection activeCell="R28" sqref="R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HABILIDADES DIRECTIVAS I</v>
      </c>
      <c r="B14" s="9" t="s">
        <v>43</v>
      </c>
      <c r="C14" s="9" t="s">
        <v>45</v>
      </c>
      <c r="D14" s="9" t="str">
        <f>'1'!D14</f>
        <v>IGEM</v>
      </c>
      <c r="E14" s="9">
        <f>'1'!E14</f>
        <v>27</v>
      </c>
      <c r="F14" s="9">
        <v>27</v>
      </c>
      <c r="G14" s="9"/>
      <c r="H14" s="10">
        <f t="shared" ref="H14:H28" si="0">F14/E14</f>
        <v>1</v>
      </c>
      <c r="I14" s="9">
        <f t="shared" ref="I14:I29" si="1">(E14-SUM(F14:G14))-K14</f>
        <v>0</v>
      </c>
      <c r="J14" s="10">
        <f t="shared" ref="J14:J29" si="2">I14/E14</f>
        <v>0</v>
      </c>
      <c r="K14" s="9">
        <v>0</v>
      </c>
      <c r="L14" s="10">
        <f t="shared" ref="L14:L29" si="3">K14/E14</f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>GESTION DEL CAPITAL HUMANO A</v>
      </c>
      <c r="B15" s="9" t="s">
        <v>43</v>
      </c>
      <c r="C15" s="9" t="s">
        <v>46</v>
      </c>
      <c r="D15" s="9" t="str">
        <f>'1'!D15</f>
        <v>IGEM</v>
      </c>
      <c r="E15" s="9">
        <f>'1'!E15</f>
        <v>16</v>
      </c>
      <c r="F15" s="9">
        <f>'1'!F15</f>
        <v>15</v>
      </c>
      <c r="G15" s="9"/>
      <c r="H15" s="10">
        <f t="shared" si="0"/>
        <v>0.9375</v>
      </c>
      <c r="I15" s="9">
        <f>'1'!I15</f>
        <v>1</v>
      </c>
      <c r="J15" s="10">
        <f t="shared" si="2"/>
        <v>6.25E-2</v>
      </c>
      <c r="K15" s="9">
        <f>'1'!K15</f>
        <v>0</v>
      </c>
      <c r="L15" s="10">
        <f t="shared" si="3"/>
        <v>0</v>
      </c>
      <c r="M15" s="9">
        <v>93</v>
      </c>
      <c r="N15" s="15">
        <v>0.93</v>
      </c>
    </row>
    <row r="16" spans="1:14" s="11" customFormat="1" x14ac:dyDescent="0.2">
      <c r="A16" s="9" t="s">
        <v>40</v>
      </c>
      <c r="B16" s="9" t="s">
        <v>36</v>
      </c>
      <c r="C16" s="9" t="s">
        <v>46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si="0"/>
        <v>0.9375</v>
      </c>
      <c r="I16" s="9">
        <v>1</v>
      </c>
      <c r="J16" s="10">
        <f t="shared" si="2"/>
        <v>6.25E-2</v>
      </c>
      <c r="K16" s="9">
        <f>'1'!K16</f>
        <v>0</v>
      </c>
      <c r="L16" s="10">
        <f t="shared" si="3"/>
        <v>0</v>
      </c>
      <c r="M16" s="9">
        <v>92</v>
      </c>
      <c r="N16" s="15">
        <v>0.92</v>
      </c>
    </row>
    <row r="17" spans="1:14" s="11" customFormat="1" x14ac:dyDescent="0.2">
      <c r="A17" s="9" t="s">
        <v>41</v>
      </c>
      <c r="B17" s="9" t="s">
        <v>43</v>
      </c>
      <c r="C17" s="9" t="s">
        <v>47</v>
      </c>
      <c r="D17" s="9" t="str">
        <f>'1'!D17</f>
        <v>IGEM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2"/>
        <v>0</v>
      </c>
      <c r="K17" s="9">
        <f>'1'!K17</f>
        <v>0</v>
      </c>
      <c r="L17" s="10">
        <f t="shared" si="3"/>
        <v>0</v>
      </c>
      <c r="M17" s="9">
        <v>97</v>
      </c>
      <c r="N17" s="15">
        <v>0.66</v>
      </c>
    </row>
    <row r="18" spans="1:14" s="11" customFormat="1" x14ac:dyDescent="0.2">
      <c r="A18" s="9" t="s">
        <v>44</v>
      </c>
      <c r="B18" s="9" t="s">
        <v>36</v>
      </c>
      <c r="C18" s="9" t="s">
        <v>47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f>'1'!K18</f>
        <v>0</v>
      </c>
      <c r="L18" s="10">
        <f t="shared" si="3"/>
        <v>0</v>
      </c>
      <c r="M18" s="9">
        <v>98</v>
      </c>
      <c r="N18" s="15">
        <v>0.77</v>
      </c>
    </row>
    <row r="19" spans="1:14" s="11" customFormat="1" x14ac:dyDescent="0.2">
      <c r="A19" s="9" t="str">
        <f>'1'!A17</f>
        <v>MERCADOTECNIA</v>
      </c>
      <c r="B19" s="9" t="s">
        <v>36</v>
      </c>
      <c r="C19" s="9" t="s">
        <v>46</v>
      </c>
      <c r="D19" s="9" t="str">
        <f>'1'!D17</f>
        <v>IGEM</v>
      </c>
      <c r="E19" s="9">
        <f>'1'!E17</f>
        <v>16</v>
      </c>
      <c r="F19" s="9">
        <v>16</v>
      </c>
      <c r="G19" s="9"/>
      <c r="H19" s="10">
        <f t="shared" si="0"/>
        <v>1</v>
      </c>
      <c r="I19" s="9">
        <v>1</v>
      </c>
      <c r="J19" s="10">
        <f t="shared" si="2"/>
        <v>6.25E-2</v>
      </c>
      <c r="K19" s="9">
        <v>0</v>
      </c>
      <c r="L19" s="10">
        <f t="shared" si="3"/>
        <v>0</v>
      </c>
      <c r="M19" s="9">
        <v>93</v>
      </c>
      <c r="N19" s="15">
        <v>0.93</v>
      </c>
    </row>
    <row r="20" spans="1:14" s="11" customFormat="1" x14ac:dyDescent="0.2">
      <c r="A20" s="9" t="str">
        <f>'1'!A19</f>
        <v>MERCADOTECNIA ELECTRONICA</v>
      </c>
      <c r="B20" s="9" t="s">
        <v>43</v>
      </c>
      <c r="C20" s="9" t="s">
        <v>48</v>
      </c>
      <c r="D20" s="9" t="str">
        <f>'1'!D19</f>
        <v>IGEM</v>
      </c>
      <c r="E20" s="9">
        <f>'1'!E19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86</v>
      </c>
      <c r="N20" s="15">
        <v>0.78</v>
      </c>
    </row>
    <row r="21" spans="1:14" s="11" customFormat="1" x14ac:dyDescent="0.2">
      <c r="A21" s="9" t="s">
        <v>35</v>
      </c>
      <c r="B21" s="9" t="s">
        <v>36</v>
      </c>
      <c r="C21" s="9" t="s">
        <v>48</v>
      </c>
      <c r="D21" s="9" t="s">
        <v>39</v>
      </c>
      <c r="E21" s="9">
        <v>19</v>
      </c>
      <c r="F21" s="9">
        <v>17</v>
      </c>
      <c r="G21" s="9"/>
      <c r="H21" s="10">
        <f t="shared" si="0"/>
        <v>0.89473684210526316</v>
      </c>
      <c r="I21" s="9">
        <f t="shared" ref="I21" si="4">(E21-SUM(F21:G21))-K21</f>
        <v>2</v>
      </c>
      <c r="J21" s="10">
        <f t="shared" si="2"/>
        <v>0.10526315789473684</v>
      </c>
      <c r="K21" s="9">
        <v>0</v>
      </c>
      <c r="L21" s="10">
        <f t="shared" si="3"/>
        <v>0</v>
      </c>
      <c r="M21" s="9">
        <v>97</v>
      </c>
      <c r="N21" s="15">
        <v>0.78</v>
      </c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149</v>
      </c>
      <c r="F29" s="17">
        <f>SUM(F14:F28)</f>
        <v>145</v>
      </c>
      <c r="G29" s="17">
        <f>SUM(G14:G28)</f>
        <v>0</v>
      </c>
      <c r="H29" s="18">
        <f>SUM(F29:G29)/E29</f>
        <v>0.97315436241610742</v>
      </c>
      <c r="I29" s="17">
        <f t="shared" si="1"/>
        <v>4</v>
      </c>
      <c r="J29" s="18">
        <f t="shared" si="2"/>
        <v>2.6845637583892617E-2</v>
      </c>
      <c r="K29" s="17">
        <f>SUM(K14:K28)</f>
        <v>0</v>
      </c>
      <c r="L29" s="18">
        <f t="shared" si="3"/>
        <v>0</v>
      </c>
      <c r="M29" s="17">
        <f>AVERAGE(M14:M28)</f>
        <v>94.375</v>
      </c>
      <c r="N29" s="19">
        <f>AVERAGE(N14:N28)</f>
        <v>0.83625000000000005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EDITH FONSECA GUZMAN</v>
      </c>
      <c r="C38" s="23"/>
      <c r="D38" s="23"/>
      <c r="E38" s="13"/>
      <c r="F38" s="13"/>
      <c r="G38" s="23"/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5.75" customHeight="1" x14ac:dyDescent="0.2">
      <c r="A14" s="9" t="str">
        <f>'1'!A14</f>
        <v>HABILIDADES DIRECTIVAS I</v>
      </c>
      <c r="B14" s="9" t="s">
        <v>36</v>
      </c>
      <c r="C14" s="9" t="s">
        <v>45</v>
      </c>
      <c r="D14" s="9" t="str">
        <f>'1'!D14</f>
        <v>IGEM</v>
      </c>
      <c r="E14" s="9">
        <v>27</v>
      </c>
      <c r="F14" s="9">
        <v>27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99</v>
      </c>
      <c r="N14" s="15">
        <v>0.92</v>
      </c>
    </row>
    <row r="15" spans="1:14" s="11" customFormat="1" x14ac:dyDescent="0.2">
      <c r="A15" s="9" t="s">
        <v>33</v>
      </c>
      <c r="B15" s="9" t="s">
        <v>49</v>
      </c>
      <c r="C15" s="9" t="s">
        <v>45</v>
      </c>
      <c r="D15" s="9" t="str">
        <f>'1'!D15</f>
        <v>IGEM</v>
      </c>
      <c r="E15" s="9">
        <v>27</v>
      </c>
      <c r="F15" s="9">
        <v>27</v>
      </c>
      <c r="G15" s="9"/>
      <c r="H15" s="10">
        <f t="shared" ref="H15" si="4">F15/E15</f>
        <v>1</v>
      </c>
      <c r="I15" s="9">
        <f t="shared" ref="I15" si="5">(E15-SUM(F15:G15))-K15</f>
        <v>0</v>
      </c>
      <c r="J15" s="10">
        <f t="shared" ref="J15" si="6">I15/E15</f>
        <v>0</v>
      </c>
      <c r="K15" s="9">
        <v>0</v>
      </c>
      <c r="L15" s="10">
        <f t="shared" ref="L15" si="7">K15/E15</f>
        <v>0</v>
      </c>
      <c r="M15" s="9">
        <v>99</v>
      </c>
      <c r="N15" s="15">
        <v>0.88</v>
      </c>
    </row>
    <row r="16" spans="1:14" s="11" customFormat="1" x14ac:dyDescent="0.2">
      <c r="A16" s="9" t="s">
        <v>40</v>
      </c>
      <c r="B16" s="9" t="s">
        <v>49</v>
      </c>
      <c r="C16" s="9" t="s">
        <v>46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ref="H16:H20" si="8">F16/E16</f>
        <v>0.9375</v>
      </c>
      <c r="I16" s="9">
        <f t="shared" ref="I16:I20" si="9">(E16-SUM(F16:G16))-K16</f>
        <v>1</v>
      </c>
      <c r="J16" s="10">
        <f t="shared" ref="J16:J20" si="10">I16/E16</f>
        <v>6.25E-2</v>
      </c>
      <c r="K16" s="9">
        <v>0</v>
      </c>
      <c r="L16" s="10">
        <f t="shared" ref="L16:L20" si="11">K16/E16</f>
        <v>0</v>
      </c>
      <c r="M16" s="9">
        <v>92</v>
      </c>
      <c r="N16" s="15">
        <v>0.87</v>
      </c>
    </row>
    <row r="17" spans="1:14" s="11" customFormat="1" x14ac:dyDescent="0.2">
      <c r="A17" s="9" t="s">
        <v>40</v>
      </c>
      <c r="B17" s="9" t="s">
        <v>37</v>
      </c>
      <c r="C17" s="9" t="s">
        <v>46</v>
      </c>
      <c r="D17" s="9" t="str">
        <f>'1'!D17</f>
        <v>IGEM</v>
      </c>
      <c r="E17" s="9">
        <v>16</v>
      </c>
      <c r="F17" s="9">
        <v>16</v>
      </c>
      <c r="G17" s="9"/>
      <c r="H17" s="10">
        <f t="shared" si="8"/>
        <v>1</v>
      </c>
      <c r="I17" s="9">
        <f t="shared" si="9"/>
        <v>0</v>
      </c>
      <c r="J17" s="10">
        <f t="shared" si="10"/>
        <v>0</v>
      </c>
      <c r="K17" s="9">
        <v>0</v>
      </c>
      <c r="L17" s="10">
        <f t="shared" si="11"/>
        <v>0</v>
      </c>
      <c r="M17" s="9">
        <v>98</v>
      </c>
      <c r="N17" s="15">
        <v>0.68</v>
      </c>
    </row>
    <row r="18" spans="1:14" s="11" customFormat="1" x14ac:dyDescent="0.2">
      <c r="A18" s="9" t="s">
        <v>41</v>
      </c>
      <c r="B18" s="9" t="s">
        <v>49</v>
      </c>
      <c r="C18" s="9" t="s">
        <v>47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8"/>
        <v>1</v>
      </c>
      <c r="I18" s="9">
        <f t="shared" si="9"/>
        <v>0</v>
      </c>
      <c r="J18" s="10">
        <f t="shared" si="10"/>
        <v>0</v>
      </c>
      <c r="K18" s="9">
        <v>0</v>
      </c>
      <c r="L18" s="10">
        <f t="shared" si="11"/>
        <v>0</v>
      </c>
      <c r="M18" s="9">
        <v>92</v>
      </c>
      <c r="N18" s="15">
        <v>1</v>
      </c>
    </row>
    <row r="19" spans="1:14" s="11" customFormat="1" x14ac:dyDescent="0.2">
      <c r="A19" s="9" t="s">
        <v>41</v>
      </c>
      <c r="B19" s="9" t="s">
        <v>37</v>
      </c>
      <c r="C19" s="9" t="s">
        <v>47</v>
      </c>
      <c r="D19" s="9" t="str">
        <f>'1'!D19</f>
        <v>IGEM</v>
      </c>
      <c r="E19" s="9">
        <v>18</v>
      </c>
      <c r="F19" s="9">
        <v>18</v>
      </c>
      <c r="G19" s="9"/>
      <c r="H19" s="10">
        <f t="shared" si="8"/>
        <v>1</v>
      </c>
      <c r="I19" s="9">
        <f t="shared" si="9"/>
        <v>0</v>
      </c>
      <c r="J19" s="10">
        <f t="shared" si="10"/>
        <v>0</v>
      </c>
      <c r="K19" s="9">
        <v>0</v>
      </c>
      <c r="L19" s="10">
        <f t="shared" si="11"/>
        <v>0</v>
      </c>
      <c r="M19" s="9">
        <v>98</v>
      </c>
      <c r="N19" s="15">
        <v>0.93</v>
      </c>
    </row>
    <row r="20" spans="1:14" s="11" customFormat="1" x14ac:dyDescent="0.2">
      <c r="A20" s="9" t="s">
        <v>34</v>
      </c>
      <c r="B20" s="9" t="s">
        <v>49</v>
      </c>
      <c r="C20" s="9" t="s">
        <v>46</v>
      </c>
      <c r="D20" s="9" t="s">
        <v>39</v>
      </c>
      <c r="E20" s="9">
        <v>16</v>
      </c>
      <c r="F20" s="9">
        <v>15</v>
      </c>
      <c r="G20" s="9"/>
      <c r="H20" s="10">
        <f t="shared" si="8"/>
        <v>0.9375</v>
      </c>
      <c r="I20" s="9">
        <f t="shared" si="9"/>
        <v>1</v>
      </c>
      <c r="J20" s="10">
        <f t="shared" si="10"/>
        <v>6.25E-2</v>
      </c>
      <c r="K20" s="9">
        <v>0</v>
      </c>
      <c r="L20" s="10">
        <f t="shared" si="11"/>
        <v>0</v>
      </c>
      <c r="M20" s="9">
        <v>93</v>
      </c>
      <c r="N20" s="15">
        <v>0.93</v>
      </c>
    </row>
    <row r="21" spans="1:14" s="11" customFormat="1" x14ac:dyDescent="0.2">
      <c r="A21" s="9" t="s">
        <v>34</v>
      </c>
      <c r="B21" s="9" t="s">
        <v>37</v>
      </c>
      <c r="C21" s="9" t="s">
        <v>46</v>
      </c>
      <c r="D21" s="9" t="s">
        <v>39</v>
      </c>
      <c r="E21" s="9">
        <v>16</v>
      </c>
      <c r="F21" s="9">
        <v>15</v>
      </c>
      <c r="G21" s="9"/>
      <c r="H21" s="10">
        <f t="shared" ref="H21" si="12">F21/E21</f>
        <v>0.9375</v>
      </c>
      <c r="I21" s="9">
        <f t="shared" ref="I21" si="13">(E21-SUM(F21:G21))-K21</f>
        <v>1</v>
      </c>
      <c r="J21" s="10">
        <f t="shared" ref="J21" si="14">I21/E21</f>
        <v>6.25E-2</v>
      </c>
      <c r="K21" s="9">
        <v>0</v>
      </c>
      <c r="L21" s="10">
        <f t="shared" ref="L21" si="15">K21/E21</f>
        <v>0</v>
      </c>
      <c r="M21" s="9">
        <v>93</v>
      </c>
      <c r="N21" s="15">
        <v>0.93</v>
      </c>
    </row>
    <row r="22" spans="1:14" s="11" customFormat="1" x14ac:dyDescent="0.2">
      <c r="A22" s="9" t="s">
        <v>35</v>
      </c>
      <c r="B22" s="9" t="s">
        <v>49</v>
      </c>
      <c r="C22" s="9" t="s">
        <v>50</v>
      </c>
      <c r="D22" s="9" t="s">
        <v>39</v>
      </c>
      <c r="E22" s="9">
        <v>19</v>
      </c>
      <c r="F22" s="9">
        <v>19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>
        <v>0</v>
      </c>
      <c r="L22" s="10">
        <f t="shared" si="3"/>
        <v>0</v>
      </c>
      <c r="M22" s="9">
        <v>98</v>
      </c>
      <c r="N22" s="15">
        <v>0.89</v>
      </c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>
        <f>SUM(F14:F27)</f>
        <v>170</v>
      </c>
      <c r="G28" s="17">
        <f>SUM(G14:G27)</f>
        <v>0</v>
      </c>
      <c r="H28" s="18">
        <f>SUM(F28:G28)/E28</f>
        <v>0.98265895953757221</v>
      </c>
      <c r="I28" s="17">
        <f t="shared" si="1"/>
        <v>3</v>
      </c>
      <c r="J28" s="18">
        <f t="shared" si="2"/>
        <v>1.7341040462427744E-2</v>
      </c>
      <c r="K28" s="17">
        <f>SUM(K14:K27)</f>
        <v>0</v>
      </c>
      <c r="L28" s="18">
        <f t="shared" si="3"/>
        <v>0</v>
      </c>
      <c r="M28" s="17">
        <f>AVERAGE(M14:M27)</f>
        <v>95.777777777777771</v>
      </c>
      <c r="N28" s="19">
        <f>AVERAGE(N14:N27)</f>
        <v>0.89222222222222214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HABILIDADES DIRECTIVAS I</v>
      </c>
      <c r="B14" s="9" t="s">
        <v>37</v>
      </c>
      <c r="C14" s="9" t="s">
        <v>45</v>
      </c>
      <c r="D14" s="9" t="str">
        <f>'1'!D14</f>
        <v>IGEM</v>
      </c>
      <c r="E14" s="9"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x14ac:dyDescent="0.2">
      <c r="A15" s="9" t="str">
        <f>'1'!A15</f>
        <v>GESTION DEL CAPITAL HUMANO A</v>
      </c>
      <c r="B15" s="9" t="s">
        <v>51</v>
      </c>
      <c r="C15" s="9" t="s">
        <v>46</v>
      </c>
      <c r="D15" s="9" t="str">
        <f>'1'!D15</f>
        <v>IGEM</v>
      </c>
      <c r="E15" s="9">
        <f>'1'!E15</f>
        <v>16</v>
      </c>
      <c r="F15" s="9">
        <v>15</v>
      </c>
      <c r="G15" s="9"/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>
        <v>0</v>
      </c>
      <c r="L15" s="10">
        <f t="shared" si="3"/>
        <v>0</v>
      </c>
      <c r="M15" s="9">
        <v>92</v>
      </c>
      <c r="N15" s="15">
        <v>0.87</v>
      </c>
    </row>
    <row r="16" spans="1:14" s="11" customFormat="1" x14ac:dyDescent="0.2">
      <c r="A16" s="9" t="str">
        <f>'1'!A16</f>
        <v>GESTION DEL CAPITAL HUMANO B</v>
      </c>
      <c r="B16" s="9" t="s">
        <v>51</v>
      </c>
      <c r="C16" s="9" t="s">
        <v>47</v>
      </c>
      <c r="D16" s="9" t="str">
        <f>'1'!D16</f>
        <v>IGEM</v>
      </c>
      <c r="E16" s="9">
        <f>'1'!E16</f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95</v>
      </c>
      <c r="N16" s="15">
        <v>1</v>
      </c>
    </row>
    <row r="17" spans="1:14" s="11" customFormat="1" x14ac:dyDescent="0.2">
      <c r="A17" s="9" t="str">
        <f>'1'!A17</f>
        <v>MERCADOTECNIA</v>
      </c>
      <c r="B17" s="9" t="s">
        <v>51</v>
      </c>
      <c r="C17" s="9" t="s">
        <v>46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93</v>
      </c>
      <c r="N17" s="15">
        <v>0.93</v>
      </c>
    </row>
    <row r="18" spans="1:14" s="11" customFormat="1" x14ac:dyDescent="0.2">
      <c r="A18" s="9" t="str">
        <f>'1'!A18</f>
        <v>MERCADOTECNIA</v>
      </c>
      <c r="B18" s="9" t="s">
        <v>38</v>
      </c>
      <c r="C18" s="9" t="s">
        <v>46</v>
      </c>
      <c r="D18" s="9" t="str">
        <f>'1'!D18</f>
        <v>IGEM</v>
      </c>
      <c r="E18" s="9">
        <f>'1'!E18</f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>
        <v>0</v>
      </c>
      <c r="L18" s="10">
        <f t="shared" si="3"/>
        <v>0</v>
      </c>
      <c r="M18" s="9">
        <v>93</v>
      </c>
      <c r="N18" s="15">
        <v>0.93</v>
      </c>
    </row>
    <row r="19" spans="1:14" s="11" customFormat="1" x14ac:dyDescent="0.2">
      <c r="A19" s="9" t="str">
        <f>'1'!A19</f>
        <v>MERCADOTECNIA ELECTRONICA</v>
      </c>
      <c r="B19" s="9" t="s">
        <v>37</v>
      </c>
      <c r="C19" s="9" t="s">
        <v>48</v>
      </c>
      <c r="D19" s="9" t="str">
        <f>'1'!D19</f>
        <v>IGEM</v>
      </c>
      <c r="E19" s="9">
        <f>'1'!E19</f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98</v>
      </c>
      <c r="N19" s="15">
        <v>0.89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110</v>
      </c>
      <c r="G28" s="17">
        <f>SUM(G14:G27)</f>
        <v>0</v>
      </c>
      <c r="H28" s="18">
        <f>SUM(F28:G28)/E28</f>
        <v>0.97345132743362828</v>
      </c>
      <c r="I28" s="17">
        <f t="shared" si="1"/>
        <v>3</v>
      </c>
      <c r="J28" s="18">
        <f t="shared" si="2"/>
        <v>2.6548672566371681E-2</v>
      </c>
      <c r="K28" s="17">
        <f>SUM(K14:K27)</f>
        <v>0</v>
      </c>
      <c r="L28" s="18">
        <f t="shared" si="3"/>
        <v>0</v>
      </c>
      <c r="M28" s="17">
        <f>AVERAGE(M14:M27)</f>
        <v>95.166666666666671</v>
      </c>
      <c r="N28" s="19">
        <f>AVERAGE(N14:N27)</f>
        <v>0.93666666666666665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HABILIDADES DIRECTIVAS I</v>
      </c>
      <c r="B14" s="9" t="s">
        <v>52</v>
      </c>
      <c r="C14" s="9" t="s">
        <v>45</v>
      </c>
      <c r="D14" s="9" t="str">
        <f>'1'!D14</f>
        <v>IGEM</v>
      </c>
      <c r="E14" s="9">
        <v>28</v>
      </c>
      <c r="F14" s="9">
        <v>28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99</v>
      </c>
      <c r="N14" s="15">
        <v>0.85</v>
      </c>
    </row>
    <row r="15" spans="1:14" s="11" customFormat="1" x14ac:dyDescent="0.2">
      <c r="A15" s="9" t="str">
        <f>'1'!A15</f>
        <v>GESTION DEL CAPITAL HUMANO A</v>
      </c>
      <c r="B15" s="9" t="s">
        <v>53</v>
      </c>
      <c r="C15" s="9" t="s">
        <v>46</v>
      </c>
      <c r="D15" s="9" t="str">
        <f>'1'!D15</f>
        <v>IGEM</v>
      </c>
      <c r="E15" s="9">
        <f>'1'!E15</f>
        <v>16</v>
      </c>
      <c r="F15" s="9">
        <v>15</v>
      </c>
      <c r="G15" s="9">
        <v>0</v>
      </c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>
        <v>0</v>
      </c>
      <c r="L15" s="10">
        <f t="shared" si="3"/>
        <v>0</v>
      </c>
      <c r="M15" s="9">
        <v>93</v>
      </c>
      <c r="N15" s="15">
        <v>0.93</v>
      </c>
    </row>
    <row r="16" spans="1:14" s="11" customFormat="1" x14ac:dyDescent="0.2">
      <c r="A16" s="9" t="str">
        <f>'1'!A16</f>
        <v>GESTION DEL CAPITAL HUMANO B</v>
      </c>
      <c r="B16" s="9" t="s">
        <v>53</v>
      </c>
      <c r="C16" s="9" t="s">
        <v>47</v>
      </c>
      <c r="D16" s="9" t="str">
        <f>'1'!D16</f>
        <v>IGEM</v>
      </c>
      <c r="E16" s="9">
        <f>'1'!E16</f>
        <v>18</v>
      </c>
      <c r="F16" s="9">
        <v>18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97</v>
      </c>
      <c r="N16" s="15">
        <v>0.72</v>
      </c>
    </row>
    <row r="17" spans="1:14" s="11" customFormat="1" x14ac:dyDescent="0.2">
      <c r="A17" s="9" t="str">
        <f>'1'!A17</f>
        <v>MERCADOTECNIA</v>
      </c>
      <c r="B17" s="9" t="s">
        <v>54</v>
      </c>
      <c r="C17" s="9" t="s">
        <v>46</v>
      </c>
      <c r="D17" s="9" t="str">
        <f>'1'!D17</f>
        <v>IGEM</v>
      </c>
      <c r="E17" s="9">
        <f>'1'!E17</f>
        <v>16</v>
      </c>
      <c r="F17" s="9">
        <v>15</v>
      </c>
      <c r="G17" s="9">
        <v>0</v>
      </c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93</v>
      </c>
      <c r="N17" s="15">
        <v>0.93</v>
      </c>
    </row>
    <row r="18" spans="1:14" s="11" customFormat="1" x14ac:dyDescent="0.2">
      <c r="A18" s="9" t="str">
        <f>'1'!A19</f>
        <v>MERCADOTECNIA ELECTRONICA</v>
      </c>
      <c r="B18" s="9" t="s">
        <v>52</v>
      </c>
      <c r="C18" s="9" t="s">
        <v>48</v>
      </c>
      <c r="D18" s="9" t="str">
        <f>'1'!D19</f>
        <v>IGEM</v>
      </c>
      <c r="E18" s="9">
        <f>'1'!E19</f>
        <v>19</v>
      </c>
      <c r="F18" s="9">
        <v>16</v>
      </c>
      <c r="G18" s="9">
        <v>3</v>
      </c>
      <c r="H18" s="10">
        <f>F18/E18</f>
        <v>0.84210526315789469</v>
      </c>
      <c r="I18" s="9">
        <f>(E18-SUM(F18:G18))-K18</f>
        <v>0</v>
      </c>
      <c r="J18" s="10">
        <f>I18/E18</f>
        <v>0</v>
      </c>
      <c r="K18" s="9">
        <v>0</v>
      </c>
      <c r="L18" s="10">
        <f>K18/E18</f>
        <v>0</v>
      </c>
      <c r="M18" s="9">
        <v>97</v>
      </c>
      <c r="N18" s="15">
        <v>0.68</v>
      </c>
    </row>
    <row r="19" spans="1:14" s="11" customFormat="1" x14ac:dyDescent="0.2"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92</v>
      </c>
      <c r="G28" s="17">
        <f>SUM(G14:G27)</f>
        <v>3</v>
      </c>
      <c r="H28" s="18">
        <f>SUM(F28:G28)/E28</f>
        <v>0.97938144329896903</v>
      </c>
      <c r="I28" s="17">
        <f t="shared" si="1"/>
        <v>2</v>
      </c>
      <c r="J28" s="18">
        <f t="shared" si="2"/>
        <v>2.0618556701030927E-2</v>
      </c>
      <c r="K28" s="17">
        <f>SUM(K14:K27)</f>
        <v>0</v>
      </c>
      <c r="L28" s="18">
        <f t="shared" si="3"/>
        <v>0</v>
      </c>
      <c r="M28" s="17">
        <f>AVERAGE(M14:M27)</f>
        <v>95.8</v>
      </c>
      <c r="N28" s="19">
        <f>AVERAGE(N14:N27)</f>
        <v>0.82200000000000006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2023-01-13T17:46:37Z</dcterms:modified>
  <cp:category/>
  <cp:contentStatus/>
</cp:coreProperties>
</file>