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Ing. Socorro\Documents\DICIEMBRE 2022\"/>
    </mc:Choice>
  </mc:AlternateContent>
  <xr:revisionPtr revIDLastSave="0" documentId="13_ncr:1_{A6A17C12-7E7E-4F13-B8FB-91D729E9C327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25" l="1"/>
  <c r="M16" i="25"/>
  <c r="M17" i="25"/>
  <c r="M15" i="25"/>
  <c r="M14" i="25"/>
  <c r="N28" i="25"/>
  <c r="M28" i="25"/>
  <c r="K28" i="25"/>
  <c r="G28" i="25"/>
  <c r="F28" i="25"/>
  <c r="E27" i="25"/>
  <c r="I27" i="25" s="1"/>
  <c r="D27" i="25"/>
  <c r="C27" i="25"/>
  <c r="A27" i="25"/>
  <c r="E26" i="25"/>
  <c r="I26" i="25" s="1"/>
  <c r="D26" i="25"/>
  <c r="C26" i="25"/>
  <c r="A26" i="25"/>
  <c r="E25" i="25"/>
  <c r="I25" i="25" s="1"/>
  <c r="D25" i="25"/>
  <c r="C25" i="25"/>
  <c r="A25" i="25"/>
  <c r="E24" i="25"/>
  <c r="I24" i="25" s="1"/>
  <c r="D24" i="25"/>
  <c r="C24" i="25"/>
  <c r="A24" i="25"/>
  <c r="E23" i="25"/>
  <c r="I23" i="25" s="1"/>
  <c r="D23" i="25"/>
  <c r="C23" i="25"/>
  <c r="A23" i="25"/>
  <c r="E22" i="25"/>
  <c r="I22" i="25" s="1"/>
  <c r="D22" i="25"/>
  <c r="C22" i="25"/>
  <c r="A22" i="25"/>
  <c r="E21" i="25"/>
  <c r="I21" i="25" s="1"/>
  <c r="D21" i="25"/>
  <c r="C21" i="25"/>
  <c r="A21" i="25"/>
  <c r="E20" i="25"/>
  <c r="I20" i="25" s="1"/>
  <c r="D20" i="25"/>
  <c r="C20" i="25"/>
  <c r="A20" i="25"/>
  <c r="E19" i="25"/>
  <c r="I19" i="25" s="1"/>
  <c r="D19" i="25"/>
  <c r="C19" i="25"/>
  <c r="A19" i="25"/>
  <c r="I18" i="25"/>
  <c r="J18" i="25" s="1"/>
  <c r="I17" i="25"/>
  <c r="J17" i="25" s="1"/>
  <c r="I16" i="25"/>
  <c r="J16" i="25" s="1"/>
  <c r="I15" i="25"/>
  <c r="J15" i="25" s="1"/>
  <c r="I14" i="25"/>
  <c r="J14" i="25" s="1"/>
  <c r="B37" i="25"/>
  <c r="N28" i="24"/>
  <c r="M28" i="24"/>
  <c r="K28" i="24"/>
  <c r="G28" i="24"/>
  <c r="F28" i="24"/>
  <c r="E27" i="24"/>
  <c r="D27" i="24"/>
  <c r="C27" i="24"/>
  <c r="A27" i="24"/>
  <c r="E26" i="24"/>
  <c r="D26" i="24"/>
  <c r="C26" i="24"/>
  <c r="A26" i="24"/>
  <c r="E25" i="24"/>
  <c r="D25" i="24"/>
  <c r="C25" i="24"/>
  <c r="A25" i="24"/>
  <c r="E24" i="24"/>
  <c r="D24" i="24"/>
  <c r="C24" i="24"/>
  <c r="A24" i="24"/>
  <c r="E23" i="24"/>
  <c r="D23" i="24"/>
  <c r="C23" i="24"/>
  <c r="A23" i="24"/>
  <c r="E22" i="24"/>
  <c r="D22" i="24"/>
  <c r="C22" i="24"/>
  <c r="A22" i="24"/>
  <c r="E21" i="24"/>
  <c r="D21" i="24"/>
  <c r="C21" i="24"/>
  <c r="A21" i="24"/>
  <c r="I20" i="24"/>
  <c r="I19" i="24"/>
  <c r="E18" i="24"/>
  <c r="I18" i="24" s="1"/>
  <c r="D18" i="24"/>
  <c r="C18" i="24"/>
  <c r="A18" i="24"/>
  <c r="E17" i="24"/>
  <c r="I17" i="24" s="1"/>
  <c r="D17" i="24"/>
  <c r="C17" i="24"/>
  <c r="A17" i="24"/>
  <c r="E16" i="24"/>
  <c r="I16" i="24" s="1"/>
  <c r="D16" i="24"/>
  <c r="C16" i="24"/>
  <c r="A16" i="24"/>
  <c r="E15" i="24"/>
  <c r="I15" i="24" s="1"/>
  <c r="D15" i="24"/>
  <c r="C15" i="24"/>
  <c r="A15" i="24"/>
  <c r="I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D27" i="23"/>
  <c r="C27" i="23"/>
  <c r="A27" i="23"/>
  <c r="E26" i="23"/>
  <c r="I26" i="23" s="1"/>
  <c r="D26" i="23"/>
  <c r="C26" i="23"/>
  <c r="A26" i="23"/>
  <c r="E25" i="23"/>
  <c r="I25" i="23" s="1"/>
  <c r="D25" i="23"/>
  <c r="C25" i="23"/>
  <c r="A25" i="23"/>
  <c r="E24" i="23"/>
  <c r="I24" i="23" s="1"/>
  <c r="D24" i="23"/>
  <c r="C24" i="23"/>
  <c r="A24" i="23"/>
  <c r="E23" i="23"/>
  <c r="I23" i="23" s="1"/>
  <c r="D23" i="23"/>
  <c r="C23" i="23"/>
  <c r="A23" i="23"/>
  <c r="E22" i="23"/>
  <c r="I22" i="23" s="1"/>
  <c r="D22" i="23"/>
  <c r="C22" i="23"/>
  <c r="A22" i="23"/>
  <c r="E21" i="23"/>
  <c r="I21" i="23" s="1"/>
  <c r="D21" i="23"/>
  <c r="C21" i="23"/>
  <c r="A21" i="23"/>
  <c r="E20" i="23"/>
  <c r="I20" i="23" s="1"/>
  <c r="D20" i="23"/>
  <c r="C20" i="23"/>
  <c r="A20" i="23"/>
  <c r="E19" i="23"/>
  <c r="I19" i="23" s="1"/>
  <c r="D19" i="23"/>
  <c r="C19" i="23"/>
  <c r="A19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I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A27" i="22"/>
  <c r="C27" i="22"/>
  <c r="D27" i="22"/>
  <c r="E27" i="22"/>
  <c r="C14" i="22"/>
  <c r="D14" i="22"/>
  <c r="A14" i="22"/>
  <c r="B10" i="22"/>
  <c r="B37" i="22"/>
  <c r="L8" i="22"/>
  <c r="H8" i="22"/>
  <c r="E8" i="22"/>
  <c r="N28" i="22"/>
  <c r="M28" i="22"/>
  <c r="K28" i="22"/>
  <c r="G28" i="22"/>
  <c r="F28" i="22"/>
  <c r="I27" i="22"/>
  <c r="I25" i="22"/>
  <c r="I24" i="22"/>
  <c r="I23" i="22"/>
  <c r="I21" i="22"/>
  <c r="I20" i="22"/>
  <c r="I19" i="22"/>
  <c r="L17" i="22"/>
  <c r="I17" i="22"/>
  <c r="L16" i="22"/>
  <c r="I16" i="22"/>
  <c r="L15" i="22"/>
  <c r="I15" i="22"/>
  <c r="I14" i="22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L18" i="10"/>
  <c r="I18" i="10"/>
  <c r="L17" i="10"/>
  <c r="I17" i="10"/>
  <c r="L16" i="10"/>
  <c r="I16" i="10"/>
  <c r="L15" i="10"/>
  <c r="I15" i="10"/>
  <c r="L14" i="10"/>
  <c r="I14" i="10"/>
  <c r="L14" i="25" l="1"/>
  <c r="L15" i="25"/>
  <c r="L16" i="25"/>
  <c r="L17" i="25"/>
  <c r="L18" i="25"/>
  <c r="H14" i="25"/>
  <c r="H15" i="25"/>
  <c r="H16" i="25"/>
  <c r="H17" i="25"/>
  <c r="H18" i="25"/>
  <c r="E28" i="25"/>
  <c r="L14" i="24"/>
  <c r="L15" i="24"/>
  <c r="L16" i="24"/>
  <c r="L17" i="24"/>
  <c r="L18" i="24"/>
  <c r="L19" i="24"/>
  <c r="L20" i="24"/>
  <c r="E28" i="24"/>
  <c r="L14" i="23"/>
  <c r="L15" i="23"/>
  <c r="L16" i="23"/>
  <c r="L17" i="23"/>
  <c r="L18" i="23"/>
  <c r="E28" i="23"/>
  <c r="I18" i="22"/>
  <c r="I22" i="22"/>
  <c r="I26" i="22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L28" i="23"/>
  <c r="I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<sst xmlns="http://schemas.openxmlformats.org/spreadsheetml/2006/main" count="231" uniqueCount="58">
  <si>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</si>
  <si>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</si>
  <si>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</si>
  <si>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</si>
  <si>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</si>
  <si>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</si>
  <si>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</si>
  <si>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</si>
  <si>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</si>
  <si>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</si>
  <si>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</si>
  <si>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</si>
  <si>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</si>
  <si>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</si>
  <si>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</si>
  <si>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</si>
  <si>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</si>
  <si>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</si>
  <si>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</si>
  <si>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</si>
  <si>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</si>
  <si>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</si>
  <si>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</si>
  <si>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</si>
  <si>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</si>
  <si>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</si>
  <si>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</si>
  <si>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</si>
  <si>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</si>
  <si>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</si>
  <si>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INGENIERÍA INDUSTRIAL</t>
  </si>
  <si>
    <t>FUNDAMENTOS DE INVESTIGACIÓN</t>
  </si>
  <si>
    <t>MII. SOCORRO AGUIRRE FERNÁNDEZ</t>
  </si>
  <si>
    <t>ME. MARTA GRABIELA LIMON OROZCO</t>
  </si>
  <si>
    <t>ESTUDIO DEL TRABAJO I</t>
  </si>
  <si>
    <t>HIGIENE Y SEGURIDAD INDUSTRIAL</t>
  </si>
  <si>
    <t>101-B</t>
  </si>
  <si>
    <t>101-C</t>
  </si>
  <si>
    <t>301-B</t>
  </si>
  <si>
    <t>401-A</t>
  </si>
  <si>
    <t>MII. SOCORRO AGUIRRE FERNANDEZ</t>
  </si>
  <si>
    <t>301-A</t>
  </si>
  <si>
    <t>AGOSTO 2022-ENERO 2023</t>
  </si>
  <si>
    <t>Septiembre 2022-Enero 2023</t>
  </si>
  <si>
    <t>ME. MARTA GABRIELA LIMON OROZCO</t>
  </si>
  <si>
    <t>MII. Socorro Aguirre Fernández</t>
  </si>
  <si>
    <t>INDUSTRIAL</t>
  </si>
  <si>
    <t>IIND</t>
  </si>
  <si>
    <t>II</t>
  </si>
  <si>
    <t>M.E. Marta Gabriela Limòn Orozco</t>
  </si>
  <si>
    <t>M.E. Marta Gabriela Limón Orozco</t>
  </si>
  <si>
    <t>III</t>
  </si>
  <si>
    <t>Ingeniería Industrial</t>
  </si>
  <si>
    <t>IV</t>
  </si>
  <si>
    <t>V</t>
  </si>
  <si>
    <t>VI</t>
  </si>
  <si>
    <t>ME. Marta Gabriela Limón Orozco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</si>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</sst>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9" fontId="9" fillId="0" borderId="1" xfId="1" applyFont="1" applyBorder="1" applyAlignment="1">
      <alignment horizontal="center" vertical="center" wrapText="1"/>
    </xf>
    <xf numFmtId="0" fontId="4" fillId="0" borderId="2" xfId="0" applyFont="1" applyBorder="1"/>
    <xf numFmtId="0" fontId="5" fillId="0" borderId="0" xfId="0" applyFont="1" applyAlignment="1">
      <alignment vertical="top"/>
    </xf>
    <xf numFmtId="2" fontId="4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104363</xdr:colOff>
      <xdr:row>33</xdr:row>
      <xdr:rowOff>235323</xdr:rowOff>
    </xdr:from>
    <xdr:to>
      <xdr:col>3</xdr:col>
      <xdr:colOff>1008529</xdr:colOff>
      <xdr:row>33</xdr:row>
      <xdr:rowOff>649941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30366" t="36939" r="38315" b="37511"/>
        <a:stretch/>
      </xdr:blipFill>
      <xdr:spPr>
        <a:xfrm>
          <a:off x="3365275" y="8370794"/>
          <a:ext cx="904166" cy="4146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515937</xdr:colOff>
      <xdr:row>33</xdr:row>
      <xdr:rowOff>142875</xdr:rowOff>
    </xdr:from>
    <xdr:to>
      <xdr:col>3</xdr:col>
      <xdr:colOff>680084</xdr:colOff>
      <xdr:row>33</xdr:row>
      <xdr:rowOff>504825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5187" y="7493000"/>
          <a:ext cx="695960" cy="361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9" zoomScale="120" zoomScaleNormal="120" zoomScaleSheetLayoutView="100" workbookViewId="0">
      <selection activeCell="A30" sqref="A30:N30"/>
    </sheetView>
  </sheetViews>
  <sheetFormatPr baseColWidth="10" defaultColWidth="11.42578125" defaultRowHeight="12.75" x14ac:dyDescent="0.2"/>
  <cols>
    <col min="1" max="1" width="38.5703125" style="1" bestFit="1" customWidth="1"/>
    <col min="2" max="2" width="6.7109375" style="1" customWidth="1"/>
    <col min="3" max="3" width="8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0" t="s">
        <v>2</v>
      </c>
      <c r="B6" s="30"/>
      <c r="C6" s="30"/>
      <c r="D6" s="30"/>
      <c r="E6" s="31" t="s">
        <v>46</v>
      </c>
      <c r="F6" s="31"/>
      <c r="G6" s="31"/>
      <c r="H6" s="3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5" t="s">
        <v>4</v>
      </c>
      <c r="C8" s="35"/>
      <c r="D8" s="14" t="s">
        <v>5</v>
      </c>
      <c r="E8" s="5">
        <v>5</v>
      </c>
      <c r="G8" s="4" t="s">
        <v>6</v>
      </c>
      <c r="H8" s="5">
        <v>3</v>
      </c>
      <c r="I8" s="34" t="s">
        <v>7</v>
      </c>
      <c r="J8" s="34"/>
      <c r="K8" s="34"/>
      <c r="L8" s="35" t="s">
        <v>43</v>
      </c>
      <c r="M8" s="35"/>
      <c r="N8" s="35"/>
    </row>
    <row r="10" spans="1:14" x14ac:dyDescent="0.2">
      <c r="A10" s="4" t="s">
        <v>8</v>
      </c>
      <c r="B10" s="35" t="s">
        <v>45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8" t="s">
        <v>10</v>
      </c>
      <c r="C12" s="38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2" t="s">
        <v>21</v>
      </c>
    </row>
    <row r="13" spans="1:14" x14ac:dyDescent="0.2">
      <c r="A13" s="37"/>
      <c r="B13" s="39"/>
      <c r="C13" s="39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3"/>
    </row>
    <row r="14" spans="1:14" s="11" customFormat="1" x14ac:dyDescent="0.2">
      <c r="A14" s="8" t="s">
        <v>31</v>
      </c>
      <c r="B14" s="9" t="s">
        <v>21</v>
      </c>
      <c r="C14" s="9" t="s">
        <v>36</v>
      </c>
      <c r="D14" s="9" t="s">
        <v>47</v>
      </c>
      <c r="E14" s="9">
        <v>29</v>
      </c>
      <c r="F14" s="9">
        <v>9</v>
      </c>
      <c r="G14" s="9"/>
      <c r="H14" s="10"/>
      <c r="I14" s="9">
        <f t="shared" ref="I14:I28" si="0">(E14-SUM(F14:G14))-K14</f>
        <v>20</v>
      </c>
      <c r="J14" s="10"/>
      <c r="K14" s="9">
        <v>0</v>
      </c>
      <c r="L14" s="10">
        <f>K14/E14</f>
        <v>0</v>
      </c>
      <c r="M14" s="9">
        <v>27</v>
      </c>
      <c r="N14" s="15">
        <v>0.33</v>
      </c>
    </row>
    <row r="15" spans="1:14" s="11" customFormat="1" x14ac:dyDescent="0.2">
      <c r="A15" s="8" t="s">
        <v>31</v>
      </c>
      <c r="B15" s="9" t="s">
        <v>21</v>
      </c>
      <c r="C15" s="9" t="s">
        <v>37</v>
      </c>
      <c r="D15" s="9" t="s">
        <v>47</v>
      </c>
      <c r="E15" s="9">
        <v>28</v>
      </c>
      <c r="F15" s="9">
        <v>11</v>
      </c>
      <c r="G15" s="9"/>
      <c r="H15" s="10"/>
      <c r="I15" s="9">
        <f t="shared" si="0"/>
        <v>17</v>
      </c>
      <c r="J15" s="10"/>
      <c r="K15" s="9">
        <v>0</v>
      </c>
      <c r="L15" s="10">
        <f>K15/E15</f>
        <v>0</v>
      </c>
      <c r="M15" s="9">
        <v>25</v>
      </c>
      <c r="N15" s="15">
        <v>0.39</v>
      </c>
    </row>
    <row r="16" spans="1:14" s="11" customFormat="1" x14ac:dyDescent="0.2">
      <c r="A16" s="8" t="s">
        <v>34</v>
      </c>
      <c r="B16" s="9" t="s">
        <v>21</v>
      </c>
      <c r="C16" s="9" t="s">
        <v>41</v>
      </c>
      <c r="D16" s="9" t="s">
        <v>47</v>
      </c>
      <c r="E16" s="9">
        <v>21</v>
      </c>
      <c r="F16" s="9">
        <v>15</v>
      </c>
      <c r="G16" s="9"/>
      <c r="H16" s="10"/>
      <c r="I16" s="9">
        <f t="shared" si="0"/>
        <v>6</v>
      </c>
      <c r="J16" s="10"/>
      <c r="K16" s="9">
        <v>0</v>
      </c>
      <c r="L16" s="10">
        <f>K16/E16</f>
        <v>0</v>
      </c>
      <c r="M16" s="9">
        <v>54</v>
      </c>
      <c r="N16" s="15">
        <v>0.71</v>
      </c>
    </row>
    <row r="17" spans="1:14" s="11" customFormat="1" x14ac:dyDescent="0.2">
      <c r="A17" s="8" t="s">
        <v>34</v>
      </c>
      <c r="B17" s="9" t="s">
        <v>21</v>
      </c>
      <c r="C17" s="9" t="s">
        <v>38</v>
      </c>
      <c r="D17" s="9" t="s">
        <v>47</v>
      </c>
      <c r="E17" s="9">
        <v>14</v>
      </c>
      <c r="F17" s="9">
        <v>9</v>
      </c>
      <c r="G17" s="9"/>
      <c r="H17" s="10"/>
      <c r="I17" s="9">
        <f t="shared" si="0"/>
        <v>5</v>
      </c>
      <c r="J17" s="10"/>
      <c r="K17" s="9">
        <v>0</v>
      </c>
      <c r="L17" s="10">
        <f>K17/E17</f>
        <v>0</v>
      </c>
      <c r="M17" s="9">
        <v>51</v>
      </c>
      <c r="N17" s="15">
        <v>0.64</v>
      </c>
    </row>
    <row r="18" spans="1:14" s="11" customFormat="1" x14ac:dyDescent="0.2">
      <c r="A18" s="8" t="s">
        <v>35</v>
      </c>
      <c r="B18" s="9" t="s">
        <v>21</v>
      </c>
      <c r="C18" s="9" t="s">
        <v>39</v>
      </c>
      <c r="D18" s="9" t="s">
        <v>47</v>
      </c>
      <c r="E18" s="9">
        <v>11</v>
      </c>
      <c r="F18" s="9">
        <v>8</v>
      </c>
      <c r="G18" s="9"/>
      <c r="H18" s="10"/>
      <c r="I18" s="9">
        <f t="shared" si="0"/>
        <v>3</v>
      </c>
      <c r="J18" s="10"/>
      <c r="K18" s="9">
        <v>0</v>
      </c>
      <c r="L18" s="10">
        <f>K18/E18</f>
        <v>0</v>
      </c>
      <c r="M18" s="9">
        <v>54</v>
      </c>
      <c r="N18" s="15">
        <v>0.72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52</v>
      </c>
      <c r="G28" s="17">
        <f>SUM(G14:G27)</f>
        <v>0</v>
      </c>
      <c r="H28" s="18"/>
      <c r="I28" s="17">
        <f t="shared" si="0"/>
        <v>51</v>
      </c>
      <c r="J28" s="18"/>
      <c r="K28" s="17">
        <f>SUM(K14:K27)</f>
        <v>0</v>
      </c>
      <c r="L28" s="18">
        <f>K28/E28</f>
        <v>0</v>
      </c>
      <c r="M28" s="17">
        <f>AVERAGE(M14:M27)</f>
        <v>42.2</v>
      </c>
      <c r="N28" s="19">
        <f>AVERAGE(N14:N27)</f>
        <v>0.55800000000000005</v>
      </c>
    </row>
    <row r="30" spans="1:14" ht="120" customHeight="1" x14ac:dyDescent="0.2">
      <c r="A30" s="44" t="s">
        <v>26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9" t="s">
        <v>28</v>
      </c>
      <c r="H33" s="29"/>
      <c r="I33" s="29"/>
      <c r="J33" s="29"/>
    </row>
    <row r="34" spans="1:10" ht="62.25" customHeight="1" x14ac:dyDescent="0.2">
      <c r="B34" s="42" t="s">
        <v>40</v>
      </c>
      <c r="C34" s="42"/>
      <c r="D34" s="42"/>
      <c r="G34" s="23" t="s">
        <v>44</v>
      </c>
      <c r="H34" s="23"/>
      <c r="I34" s="23"/>
      <c r="J34" s="23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0"/>
      <c r="C37" s="40"/>
      <c r="D37" s="40"/>
      <c r="E37" s="13"/>
      <c r="F37" s="13"/>
      <c r="G37" s="40"/>
      <c r="H37" s="40"/>
      <c r="I37" s="40"/>
      <c r="J37" s="40"/>
    </row>
  </sheetData>
  <mergeCells count="30">
    <mergeCell ref="H12:H13"/>
    <mergeCell ref="I12:I13"/>
    <mergeCell ref="J12:J13"/>
    <mergeCell ref="L12:L13"/>
    <mergeCell ref="B37:D37"/>
    <mergeCell ref="G37:J37"/>
    <mergeCell ref="K12:K13"/>
    <mergeCell ref="B33:D33"/>
    <mergeCell ref="G33:J33"/>
    <mergeCell ref="B34:D34"/>
    <mergeCell ref="A35:B35"/>
    <mergeCell ref="E35:H35"/>
    <mergeCell ref="A30:N30"/>
    <mergeCell ref="C12:C13"/>
    <mergeCell ref="B1:N1"/>
    <mergeCell ref="M12:M13"/>
    <mergeCell ref="A3:N3"/>
    <mergeCell ref="A5:N5"/>
    <mergeCell ref="A6:D6"/>
    <mergeCell ref="E6:H6"/>
    <mergeCell ref="N12:N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</mergeCells>
  <pageMargins left="0.70866141732283472" right="0.70866141732283472" top="0.74803149606299213" bottom="1.05125" header="0.31496062992125984" footer="0.31496062992125984"/>
  <pageSetup scale="66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110" zoomScaleNormal="11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855468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0" t="s">
        <v>2</v>
      </c>
      <c r="B6" s="30"/>
      <c r="C6" s="30"/>
      <c r="D6" s="30"/>
      <c r="E6" s="31" t="s">
        <v>46</v>
      </c>
      <c r="F6" s="31"/>
      <c r="G6" s="31"/>
      <c r="H6" s="3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Septiembre 2022-Enero 2023</v>
      </c>
      <c r="M8" s="35"/>
      <c r="N8" s="35"/>
    </row>
    <row r="10" spans="1:14" x14ac:dyDescent="0.2">
      <c r="A10" s="4" t="s">
        <v>8</v>
      </c>
      <c r="B10" s="35" t="str">
        <f>'1'!B10</f>
        <v>MII. Socorro Aguirre Fernández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8" t="s">
        <v>10</v>
      </c>
      <c r="C12" s="38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2" t="s">
        <v>21</v>
      </c>
    </row>
    <row r="13" spans="1:14" x14ac:dyDescent="0.2">
      <c r="A13" s="37"/>
      <c r="B13" s="39"/>
      <c r="C13" s="39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3"/>
    </row>
    <row r="14" spans="1:14" s="11" customFormat="1" x14ac:dyDescent="0.2">
      <c r="A14" s="9" t="str">
        <f>'1'!A14</f>
        <v>FUNDAMENTOS DE INVESTIGACIÓN</v>
      </c>
      <c r="B14" s="9" t="s">
        <v>48</v>
      </c>
      <c r="C14" s="9" t="str">
        <f>'1'!C14</f>
        <v>101-B</v>
      </c>
      <c r="D14" s="9" t="str">
        <f>'1'!D14</f>
        <v>IIND</v>
      </c>
      <c r="E14" s="9">
        <v>29</v>
      </c>
      <c r="F14" s="9">
        <v>21</v>
      </c>
      <c r="G14" s="9"/>
      <c r="H14" s="10"/>
      <c r="I14" s="9">
        <f t="shared" ref="I14:I28" si="0">(E14-SUM(F14:G14))-K14</f>
        <v>8</v>
      </c>
      <c r="J14" s="10"/>
      <c r="K14" s="9">
        <v>0</v>
      </c>
      <c r="L14" s="10">
        <f t="shared" ref="L14:L28" si="1">K14/E14</f>
        <v>0</v>
      </c>
      <c r="M14" s="9">
        <v>59</v>
      </c>
      <c r="N14" s="15">
        <v>0.72</v>
      </c>
    </row>
    <row r="15" spans="1:14" s="11" customFormat="1" x14ac:dyDescent="0.2">
      <c r="A15" s="9" t="str">
        <f>'1'!A15</f>
        <v>FUNDAMENTOS DE INVESTIGACIÓN</v>
      </c>
      <c r="B15" s="9" t="s">
        <v>48</v>
      </c>
      <c r="C15" s="9" t="str">
        <f>'1'!C15</f>
        <v>101-C</v>
      </c>
      <c r="D15" s="9" t="str">
        <f>'1'!D15</f>
        <v>IIND</v>
      </c>
      <c r="E15" s="9">
        <f>'1'!E15</f>
        <v>28</v>
      </c>
      <c r="F15" s="9">
        <v>22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61</v>
      </c>
      <c r="N15" s="15">
        <v>0.78</v>
      </c>
    </row>
    <row r="16" spans="1:14" s="11" customFormat="1" x14ac:dyDescent="0.2">
      <c r="A16" s="9" t="str">
        <f>'1'!A16</f>
        <v>ESTUDIO DEL TRABAJO I</v>
      </c>
      <c r="B16" s="9" t="s">
        <v>48</v>
      </c>
      <c r="C16" s="9" t="str">
        <f>'1'!C16</f>
        <v>301-A</v>
      </c>
      <c r="D16" s="9" t="str">
        <f>'1'!D16</f>
        <v>IIND</v>
      </c>
      <c r="E16" s="9">
        <f>'1'!E16</f>
        <v>21</v>
      </c>
      <c r="F16" s="9">
        <v>9</v>
      </c>
      <c r="G16" s="9"/>
      <c r="H16" s="10"/>
      <c r="I16" s="9">
        <f t="shared" si="0"/>
        <v>12</v>
      </c>
      <c r="J16" s="10"/>
      <c r="K16" s="9">
        <v>0</v>
      </c>
      <c r="L16" s="10">
        <f t="shared" si="1"/>
        <v>0</v>
      </c>
      <c r="M16" s="9">
        <v>26</v>
      </c>
      <c r="N16" s="15">
        <v>0.42</v>
      </c>
    </row>
    <row r="17" spans="1:14" s="11" customFormat="1" x14ac:dyDescent="0.2">
      <c r="A17" s="9" t="str">
        <f>'1'!A17</f>
        <v>ESTUDIO DEL TRABAJO I</v>
      </c>
      <c r="B17" s="9" t="s">
        <v>48</v>
      </c>
      <c r="C17" s="9" t="str">
        <f>'1'!C17</f>
        <v>301-B</v>
      </c>
      <c r="D17" s="9" t="str">
        <f>'1'!D17</f>
        <v>IIND</v>
      </c>
      <c r="E17" s="9">
        <f>'1'!E17</f>
        <v>14</v>
      </c>
      <c r="F17" s="9">
        <v>9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54</v>
      </c>
      <c r="N17" s="15">
        <v>0.64</v>
      </c>
    </row>
    <row r="18" spans="1:14" s="11" customFormat="1" x14ac:dyDescent="0.2">
      <c r="A18" s="9" t="str">
        <f>'1'!A18</f>
        <v>HIGIENE Y SEGURIDAD INDUSTRIAL</v>
      </c>
      <c r="B18" s="9" t="s">
        <v>48</v>
      </c>
      <c r="C18" s="9" t="str">
        <f>'1'!C18</f>
        <v>401-A</v>
      </c>
      <c r="D18" s="9" t="str">
        <f>'1'!D18</f>
        <v>IIND</v>
      </c>
      <c r="E18" s="9">
        <f>'1'!E18</f>
        <v>11</v>
      </c>
      <c r="F18" s="9">
        <v>2</v>
      </c>
      <c r="G18" s="9"/>
      <c r="H18" s="10"/>
      <c r="I18" s="9">
        <f t="shared" si="0"/>
        <v>9</v>
      </c>
      <c r="J18" s="10"/>
      <c r="K18" s="9">
        <v>0</v>
      </c>
      <c r="L18" s="10">
        <f t="shared" si="1"/>
        <v>0</v>
      </c>
      <c r="M18" s="9">
        <v>13</v>
      </c>
      <c r="N18" s="15">
        <v>0.18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63</v>
      </c>
      <c r="G28" s="17">
        <f>SUM(G14:G27)</f>
        <v>0</v>
      </c>
      <c r="H28" s="18">
        <f>SUM(F28:G28)/E28</f>
        <v>0.61165048543689315</v>
      </c>
      <c r="I28" s="17">
        <f t="shared" si="0"/>
        <v>40</v>
      </c>
      <c r="J28" s="18"/>
      <c r="K28" s="17">
        <f>SUM(K14:K27)</f>
        <v>0</v>
      </c>
      <c r="L28" s="18">
        <f t="shared" si="1"/>
        <v>0</v>
      </c>
      <c r="M28" s="17">
        <f>AVERAGE(M14:M27)</f>
        <v>42.6</v>
      </c>
      <c r="N28" s="19">
        <f>AVERAGE(N14:N27)</f>
        <v>0.54800000000000004</v>
      </c>
    </row>
    <row r="30" spans="1:14" ht="120" customHeight="1" x14ac:dyDescent="0.2">
      <c r="A30" s="44" t="s">
        <v>26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9" t="s">
        <v>28</v>
      </c>
      <c r="H33" s="29"/>
      <c r="I33" s="29"/>
      <c r="J33" s="29"/>
    </row>
    <row r="34" spans="1:10" ht="62.25" customHeight="1" x14ac:dyDescent="0.2">
      <c r="B34" s="42"/>
      <c r="C34" s="42"/>
      <c r="D34" s="42"/>
      <c r="G34" s="35"/>
      <c r="H34" s="35"/>
      <c r="I34" s="35"/>
      <c r="J34" s="35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0" t="str">
        <f>B10</f>
        <v>MII. Socorro Aguirre Fernández</v>
      </c>
      <c r="C37" s="40"/>
      <c r="D37" s="40"/>
      <c r="E37" s="13"/>
      <c r="F37" s="13"/>
      <c r="G37" s="24" t="s">
        <v>49</v>
      </c>
      <c r="H37" s="24"/>
      <c r="I37" s="24"/>
      <c r="J37" s="24"/>
    </row>
  </sheetData>
  <mergeCells count="30">
    <mergeCell ref="A35:B35"/>
    <mergeCell ref="E35:H35"/>
    <mergeCell ref="B37:D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B10" zoomScale="120" zoomScaleNormal="120" zoomScaleSheetLayoutView="100" workbookViewId="0">
      <selection activeCell="N16" sqref="N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0" t="s">
        <v>2</v>
      </c>
      <c r="B6" s="30"/>
      <c r="C6" s="30"/>
      <c r="D6" s="30"/>
      <c r="E6" s="31" t="s">
        <v>52</v>
      </c>
      <c r="F6" s="31"/>
      <c r="G6" s="31"/>
      <c r="H6" s="3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Septiembre 2022-Enero 2023</v>
      </c>
      <c r="M8" s="35"/>
      <c r="N8" s="35"/>
    </row>
    <row r="10" spans="1:14" x14ac:dyDescent="0.2">
      <c r="A10" s="4" t="s">
        <v>8</v>
      </c>
      <c r="B10" s="35" t="str">
        <f>'1'!B10</f>
        <v>MII. Socorro Aguirre Fernández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8" t="s">
        <v>10</v>
      </c>
      <c r="C12" s="38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2" t="s">
        <v>21</v>
      </c>
    </row>
    <row r="13" spans="1:14" x14ac:dyDescent="0.2">
      <c r="A13" s="37"/>
      <c r="B13" s="39"/>
      <c r="C13" s="39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3"/>
    </row>
    <row r="14" spans="1:14" s="11" customFormat="1" x14ac:dyDescent="0.2">
      <c r="A14" s="9" t="str">
        <f>'1'!A14</f>
        <v>FUNDAMENTOS DE INVESTIGACIÓN</v>
      </c>
      <c r="B14" s="9" t="s">
        <v>51</v>
      </c>
      <c r="C14" s="9" t="str">
        <f>'1'!C14</f>
        <v>101-B</v>
      </c>
      <c r="D14" s="9" t="str">
        <f>'1'!D14</f>
        <v>IIND</v>
      </c>
      <c r="E14" s="9">
        <v>29</v>
      </c>
      <c r="F14" s="9">
        <v>21</v>
      </c>
      <c r="G14" s="9"/>
      <c r="H14" s="10"/>
      <c r="I14" s="9">
        <f t="shared" ref="I14:I28" si="0">(E14-SUM(F14:G14))-K14</f>
        <v>8</v>
      </c>
      <c r="J14" s="10"/>
      <c r="K14" s="9">
        <v>0</v>
      </c>
      <c r="L14" s="10">
        <f t="shared" ref="L14:L28" si="1">K14/E14</f>
        <v>0</v>
      </c>
      <c r="M14" s="9">
        <v>56.88</v>
      </c>
      <c r="N14" s="15">
        <v>0.72</v>
      </c>
    </row>
    <row r="15" spans="1:14" s="11" customFormat="1" x14ac:dyDescent="0.2">
      <c r="A15" s="9" t="str">
        <f>'1'!A15</f>
        <v>FUNDAMENTOS DE INVESTIGACIÓN</v>
      </c>
      <c r="B15" s="9" t="s">
        <v>51</v>
      </c>
      <c r="C15" s="9" t="str">
        <f>'1'!C15</f>
        <v>101-C</v>
      </c>
      <c r="D15" s="9" t="str">
        <f>'1'!D15</f>
        <v>IIND</v>
      </c>
      <c r="E15" s="9">
        <f>'1'!E15</f>
        <v>28</v>
      </c>
      <c r="F15" s="9">
        <v>22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60.75</v>
      </c>
      <c r="N15" s="15">
        <v>0.79</v>
      </c>
    </row>
    <row r="16" spans="1:14" s="11" customFormat="1" x14ac:dyDescent="0.2">
      <c r="A16" s="9" t="str">
        <f>'1'!A16</f>
        <v>ESTUDIO DEL TRABAJO I</v>
      </c>
      <c r="B16" s="9" t="s">
        <v>51</v>
      </c>
      <c r="C16" s="9" t="str">
        <f>'1'!C16</f>
        <v>301-A</v>
      </c>
      <c r="D16" s="9" t="str">
        <f>'1'!D16</f>
        <v>IIND</v>
      </c>
      <c r="E16" s="9">
        <f>'1'!E16</f>
        <v>21</v>
      </c>
      <c r="F16" s="9">
        <v>18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74.040000000000006</v>
      </c>
      <c r="N16" s="15">
        <v>0.86</v>
      </c>
    </row>
    <row r="17" spans="1:14" s="11" customFormat="1" x14ac:dyDescent="0.2">
      <c r="A17" s="9" t="str">
        <f>'1'!A17</f>
        <v>ESTUDIO DEL TRABAJO I</v>
      </c>
      <c r="B17" s="9" t="s">
        <v>51</v>
      </c>
      <c r="C17" s="9" t="str">
        <f>'1'!C17</f>
        <v>301-B</v>
      </c>
      <c r="D17" s="9" t="str">
        <f>'1'!D17</f>
        <v>IIND</v>
      </c>
      <c r="E17" s="9">
        <f>'1'!E17</f>
        <v>14</v>
      </c>
      <c r="F17" s="9">
        <v>14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79.709999999999994</v>
      </c>
      <c r="N17" s="15">
        <v>1</v>
      </c>
    </row>
    <row r="18" spans="1:14" s="11" customFormat="1" x14ac:dyDescent="0.2">
      <c r="A18" s="9" t="str">
        <f>'1'!A18</f>
        <v>HIGIENE Y SEGURIDAD INDUSTRIAL</v>
      </c>
      <c r="B18" s="9" t="s">
        <v>51</v>
      </c>
      <c r="C18" s="9" t="str">
        <f>'1'!C18</f>
        <v>401-A</v>
      </c>
      <c r="D18" s="9" t="str">
        <f>'1'!D18</f>
        <v>IIND</v>
      </c>
      <c r="E18" s="9">
        <f>'1'!E18</f>
        <v>11</v>
      </c>
      <c r="F18" s="9">
        <v>10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77.900000000000006</v>
      </c>
      <c r="N18" s="15">
        <v>0.91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85</v>
      </c>
      <c r="G28" s="17">
        <f>SUM(G14:G27)</f>
        <v>0</v>
      </c>
      <c r="H28" s="18"/>
      <c r="I28" s="17">
        <f t="shared" si="0"/>
        <v>18</v>
      </c>
      <c r="J28" s="18"/>
      <c r="K28" s="17">
        <f>SUM(K14:K27)</f>
        <v>0</v>
      </c>
      <c r="L28" s="18">
        <f t="shared" si="1"/>
        <v>0</v>
      </c>
      <c r="M28" s="17">
        <f>AVERAGE(M14:M27)</f>
        <v>69.855999999999995</v>
      </c>
      <c r="N28" s="19">
        <f>AVERAGE(N14:N27)</f>
        <v>0.85600000000000009</v>
      </c>
    </row>
    <row r="30" spans="1:14" ht="120" customHeight="1" x14ac:dyDescent="0.2">
      <c r="A30" s="44" t="s">
        <v>26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9" t="s">
        <v>28</v>
      </c>
      <c r="H33" s="29"/>
      <c r="I33" s="29"/>
      <c r="J33" s="29"/>
    </row>
    <row r="34" spans="1:10" ht="62.25" customHeight="1" x14ac:dyDescent="0.2">
      <c r="B34" s="42"/>
      <c r="C34" s="42"/>
      <c r="D34" s="42"/>
      <c r="G34" s="35"/>
      <c r="H34" s="35"/>
      <c r="I34" s="35"/>
      <c r="J34" s="35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0" t="str">
        <f>B10</f>
        <v>MII. Socorro Aguirre Fernández</v>
      </c>
      <c r="C37" s="40"/>
      <c r="D37" s="40"/>
      <c r="E37" s="13"/>
      <c r="F37" s="13"/>
      <c r="G37" s="40" t="s">
        <v>50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7"/>
  <sheetViews>
    <sheetView topLeftCell="A12" zoomScale="85" zoomScaleNormal="85" zoomScaleSheetLayoutView="100" workbookViewId="0">
      <selection activeCell="P20" sqref="P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6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6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6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6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6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6" x14ac:dyDescent="0.2">
      <c r="A6" s="30" t="s">
        <v>2</v>
      </c>
      <c r="B6" s="30"/>
      <c r="C6" s="30"/>
      <c r="D6" s="30"/>
      <c r="E6" s="31" t="s">
        <v>52</v>
      </c>
      <c r="F6" s="31"/>
      <c r="G6" s="31"/>
      <c r="H6" s="31"/>
      <c r="I6" s="3"/>
      <c r="J6" s="3"/>
      <c r="K6" s="3"/>
      <c r="L6" s="3"/>
      <c r="M6" s="3"/>
      <c r="N6" s="3"/>
    </row>
    <row r="7" spans="1:16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6" ht="15" x14ac:dyDescent="0.25">
      <c r="A8" s="4" t="s">
        <v>3</v>
      </c>
      <c r="B8" s="35">
        <v>4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Septiembre 2022-Enero 2023</v>
      </c>
      <c r="M8" s="35"/>
      <c r="N8" s="35"/>
    </row>
    <row r="10" spans="1:16" x14ac:dyDescent="0.2">
      <c r="A10" s="4" t="s">
        <v>8</v>
      </c>
      <c r="B10" s="35" t="str">
        <f>'1'!B10</f>
        <v>MII. Socorro Aguirre Fernández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6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6" x14ac:dyDescent="0.2">
      <c r="A12" s="36" t="s">
        <v>9</v>
      </c>
      <c r="B12" s="38" t="s">
        <v>10</v>
      </c>
      <c r="C12" s="38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2" t="s">
        <v>21</v>
      </c>
    </row>
    <row r="13" spans="1:16" x14ac:dyDescent="0.2">
      <c r="A13" s="37"/>
      <c r="B13" s="39"/>
      <c r="C13" s="39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3"/>
      <c r="P13" s="15"/>
    </row>
    <row r="14" spans="1:16" s="11" customFormat="1" x14ac:dyDescent="0.2">
      <c r="A14" s="9" t="str">
        <f>'1'!A14</f>
        <v>FUNDAMENTOS DE INVESTIGACIÓN</v>
      </c>
      <c r="B14" s="9" t="s">
        <v>53</v>
      </c>
      <c r="C14" s="9" t="str">
        <f>'1'!C14</f>
        <v>101-B</v>
      </c>
      <c r="D14" s="9" t="str">
        <f>'1'!D14</f>
        <v>IIND</v>
      </c>
      <c r="E14" s="9">
        <v>29</v>
      </c>
      <c r="F14" s="9">
        <v>21</v>
      </c>
      <c r="G14" s="9"/>
      <c r="H14" s="10"/>
      <c r="I14" s="9">
        <f t="shared" ref="I14:I28" si="0">(E14-SUM(F14:G14))-K14</f>
        <v>8</v>
      </c>
      <c r="J14" s="10"/>
      <c r="K14" s="9">
        <v>0</v>
      </c>
      <c r="L14" s="10">
        <f t="shared" ref="L14:L28" si="1">K14/E14</f>
        <v>0</v>
      </c>
      <c r="M14" s="9">
        <v>62.24</v>
      </c>
      <c r="N14" s="15">
        <v>0.72</v>
      </c>
    </row>
    <row r="15" spans="1:16" s="11" customFormat="1" x14ac:dyDescent="0.2">
      <c r="A15" s="9" t="str">
        <f>'1'!A15</f>
        <v>FUNDAMENTOS DE INVESTIGACIÓN</v>
      </c>
      <c r="B15" s="9" t="s">
        <v>53</v>
      </c>
      <c r="C15" s="9" t="str">
        <f>'1'!C15</f>
        <v>101-C</v>
      </c>
      <c r="D15" s="9" t="str">
        <f>'1'!D15</f>
        <v>IIND</v>
      </c>
      <c r="E15" s="9">
        <f>'1'!E15</f>
        <v>28</v>
      </c>
      <c r="F15" s="9">
        <v>16</v>
      </c>
      <c r="G15" s="9"/>
      <c r="H15" s="10"/>
      <c r="I15" s="9">
        <f t="shared" si="0"/>
        <v>12</v>
      </c>
      <c r="J15" s="10"/>
      <c r="K15" s="9">
        <v>0</v>
      </c>
      <c r="L15" s="10">
        <f t="shared" si="1"/>
        <v>0</v>
      </c>
      <c r="M15" s="9">
        <v>48.75</v>
      </c>
      <c r="N15" s="15">
        <v>0.56999999999999995</v>
      </c>
    </row>
    <row r="16" spans="1:16" s="11" customFormat="1" x14ac:dyDescent="0.2">
      <c r="A16" s="9" t="str">
        <f>'1'!A16</f>
        <v>ESTUDIO DEL TRABAJO I</v>
      </c>
      <c r="B16" s="9" t="s">
        <v>53</v>
      </c>
      <c r="C16" s="9" t="str">
        <f>'1'!C16</f>
        <v>301-A</v>
      </c>
      <c r="D16" s="9" t="str">
        <f>'1'!D16</f>
        <v>IIND</v>
      </c>
      <c r="E16" s="9">
        <f>'1'!E16</f>
        <v>21</v>
      </c>
      <c r="F16" s="9">
        <v>19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77.09</v>
      </c>
      <c r="N16" s="15">
        <v>0.9</v>
      </c>
    </row>
    <row r="17" spans="1:17" s="11" customFormat="1" x14ac:dyDescent="0.2">
      <c r="A17" s="9" t="str">
        <f>'1'!A17</f>
        <v>ESTUDIO DEL TRABAJO I</v>
      </c>
      <c r="B17" s="9" t="s">
        <v>53</v>
      </c>
      <c r="C17" s="9" t="str">
        <f>'1'!C17</f>
        <v>301-B</v>
      </c>
      <c r="D17" s="9" t="str">
        <f>'1'!D17</f>
        <v>IIND</v>
      </c>
      <c r="E17" s="9">
        <f>'1'!E17</f>
        <v>14</v>
      </c>
      <c r="F17" s="9">
        <v>13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82.21</v>
      </c>
      <c r="N17" s="15">
        <v>0.93</v>
      </c>
      <c r="Q17" s="15"/>
    </row>
    <row r="18" spans="1:17" s="11" customFormat="1" x14ac:dyDescent="0.2">
      <c r="A18" s="9" t="str">
        <f>'1'!A18</f>
        <v>HIGIENE Y SEGURIDAD INDUSTRIAL</v>
      </c>
      <c r="B18" s="9" t="s">
        <v>53</v>
      </c>
      <c r="C18" s="9" t="str">
        <f>'1'!C18</f>
        <v>401-A</v>
      </c>
      <c r="D18" s="9" t="str">
        <f>'1'!D18</f>
        <v>IIND</v>
      </c>
      <c r="E18" s="9">
        <f>'1'!E18</f>
        <v>11</v>
      </c>
      <c r="F18" s="9">
        <v>6</v>
      </c>
      <c r="G18" s="9"/>
      <c r="H18" s="10"/>
      <c r="I18" s="9">
        <f t="shared" si="0"/>
        <v>5</v>
      </c>
      <c r="J18" s="10"/>
      <c r="K18" s="9">
        <v>0</v>
      </c>
      <c r="L18" s="10">
        <f t="shared" si="1"/>
        <v>0</v>
      </c>
      <c r="M18" s="9">
        <v>35.9</v>
      </c>
      <c r="N18" s="15">
        <v>0.45</v>
      </c>
    </row>
    <row r="19" spans="1:17" s="11" customFormat="1" x14ac:dyDescent="0.2">
      <c r="A19" s="9" t="s">
        <v>35</v>
      </c>
      <c r="B19" s="9" t="s">
        <v>54</v>
      </c>
      <c r="C19" s="9" t="s">
        <v>39</v>
      </c>
      <c r="D19" s="9" t="s">
        <v>47</v>
      </c>
      <c r="E19" s="9">
        <v>11</v>
      </c>
      <c r="F19" s="9">
        <v>6</v>
      </c>
      <c r="G19" s="9"/>
      <c r="H19" s="10"/>
      <c r="I19" s="9">
        <f t="shared" si="0"/>
        <v>5</v>
      </c>
      <c r="J19" s="10"/>
      <c r="K19" s="9">
        <v>0</v>
      </c>
      <c r="L19" s="10">
        <f t="shared" si="1"/>
        <v>0</v>
      </c>
      <c r="M19" s="9">
        <v>42.54</v>
      </c>
      <c r="N19" s="15">
        <v>0.55000000000000004</v>
      </c>
    </row>
    <row r="20" spans="1:17" s="11" customFormat="1" x14ac:dyDescent="0.2">
      <c r="A20" s="9" t="s">
        <v>35</v>
      </c>
      <c r="B20" s="9" t="s">
        <v>55</v>
      </c>
      <c r="C20" s="9" t="s">
        <v>39</v>
      </c>
      <c r="D20" s="9" t="s">
        <v>47</v>
      </c>
      <c r="E20" s="9">
        <v>11</v>
      </c>
      <c r="F20" s="9">
        <v>8</v>
      </c>
      <c r="G20" s="9"/>
      <c r="H20" s="10"/>
      <c r="I20" s="9">
        <f t="shared" si="0"/>
        <v>3</v>
      </c>
      <c r="J20" s="10"/>
      <c r="K20" s="9">
        <v>0</v>
      </c>
      <c r="L20" s="10">
        <f t="shared" si="1"/>
        <v>0</v>
      </c>
      <c r="M20" s="9">
        <v>59.27</v>
      </c>
      <c r="N20" s="15">
        <v>0.73</v>
      </c>
    </row>
    <row r="21" spans="1:17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/>
      <c r="J21" s="10"/>
      <c r="K21" s="9"/>
      <c r="L21" s="10"/>
      <c r="M21" s="9"/>
      <c r="N21" s="15"/>
    </row>
    <row r="22" spans="1:17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/>
      <c r="J22" s="10"/>
      <c r="K22" s="9"/>
      <c r="L22" s="10"/>
      <c r="M22" s="9"/>
      <c r="N22" s="15"/>
    </row>
    <row r="23" spans="1:17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/>
      <c r="J23" s="10"/>
      <c r="K23" s="9"/>
      <c r="L23" s="10"/>
      <c r="M23" s="9"/>
      <c r="N23" s="15"/>
    </row>
    <row r="24" spans="1:17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/>
      <c r="J24" s="10"/>
      <c r="K24" s="9"/>
      <c r="L24" s="10"/>
      <c r="M24" s="9"/>
      <c r="N24" s="15"/>
    </row>
    <row r="25" spans="1:17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/>
      <c r="J25" s="10"/>
      <c r="K25" s="9"/>
      <c r="L25" s="10"/>
      <c r="M25" s="9"/>
      <c r="N25" s="15"/>
    </row>
    <row r="26" spans="1:17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/>
      <c r="J26" s="10"/>
      <c r="K26" s="9"/>
      <c r="L26" s="10"/>
      <c r="M26" s="9"/>
      <c r="N26" s="15"/>
    </row>
    <row r="27" spans="1:17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/>
      <c r="J27" s="10"/>
      <c r="K27" s="9"/>
      <c r="L27" s="10"/>
      <c r="M27" s="9"/>
      <c r="N27" s="15"/>
    </row>
    <row r="28" spans="1:17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125</v>
      </c>
      <c r="F28" s="17">
        <f>SUM(F14:F27)</f>
        <v>89</v>
      </c>
      <c r="G28" s="17">
        <f>SUM(G14:G27)</f>
        <v>0</v>
      </c>
      <c r="H28" s="18">
        <f>SUM(F28:G28)/E28</f>
        <v>0.71199999999999997</v>
      </c>
      <c r="I28" s="17">
        <f t="shared" si="0"/>
        <v>36</v>
      </c>
      <c r="J28" s="18">
        <f t="shared" ref="J28" si="2">I28/E28</f>
        <v>0.28799999999999998</v>
      </c>
      <c r="K28" s="17">
        <f>SUM(K14:K27)</f>
        <v>0</v>
      </c>
      <c r="L28" s="18">
        <f t="shared" si="1"/>
        <v>0</v>
      </c>
      <c r="M28" s="17">
        <f>AVERAGE(M14:M27)</f>
        <v>58.285714285714285</v>
      </c>
      <c r="N28" s="19">
        <f>AVERAGE(N14:N27)</f>
        <v>0.69285714285714284</v>
      </c>
    </row>
    <row r="30" spans="1:17" ht="120" customHeight="1" x14ac:dyDescent="0.2">
      <c r="A30" s="44" t="s">
        <v>26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</row>
    <row r="32" spans="1:17" x14ac:dyDescent="0.2">
      <c r="A32" s="12"/>
    </row>
    <row r="33" spans="1:10" x14ac:dyDescent="0.2">
      <c r="B33" s="41" t="s">
        <v>27</v>
      </c>
      <c r="C33" s="41"/>
      <c r="D33" s="41"/>
      <c r="G33" s="29" t="s">
        <v>28</v>
      </c>
      <c r="H33" s="29"/>
      <c r="I33" s="29"/>
      <c r="J33" s="29"/>
    </row>
    <row r="34" spans="1:10" ht="62.25" customHeight="1" x14ac:dyDescent="0.2">
      <c r="B34" s="42"/>
      <c r="C34" s="42"/>
      <c r="D34" s="42"/>
      <c r="G34" s="35"/>
      <c r="H34" s="35"/>
      <c r="I34" s="35"/>
      <c r="J34" s="35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0" t="str">
        <f>B10</f>
        <v>MII. Socorro Aguirre Fernández</v>
      </c>
      <c r="C37" s="40"/>
      <c r="D37" s="40"/>
      <c r="E37" s="13"/>
      <c r="F37" s="13"/>
      <c r="G37" s="40" t="s">
        <v>56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B19" zoomScale="120" zoomScaleNormal="120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0" t="s">
        <v>2</v>
      </c>
      <c r="B6" s="30"/>
      <c r="C6" s="30"/>
      <c r="D6" s="30"/>
      <c r="E6" s="31" t="s">
        <v>30</v>
      </c>
      <c r="F6" s="31"/>
      <c r="G6" s="31"/>
      <c r="H6" s="3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 t="s">
        <v>57</v>
      </c>
      <c r="C8" s="35"/>
      <c r="D8" s="14" t="s">
        <v>5</v>
      </c>
      <c r="E8" s="20">
        <v>5</v>
      </c>
      <c r="F8"/>
      <c r="G8" s="4" t="s">
        <v>6</v>
      </c>
      <c r="H8" s="20">
        <v>3</v>
      </c>
      <c r="I8" s="34" t="s">
        <v>7</v>
      </c>
      <c r="J8" s="34"/>
      <c r="K8" s="34"/>
      <c r="L8" s="45" t="s">
        <v>42</v>
      </c>
      <c r="M8" s="45"/>
      <c r="N8" s="45"/>
    </row>
    <row r="10" spans="1:14" x14ac:dyDescent="0.2">
      <c r="A10" s="4" t="s">
        <v>8</v>
      </c>
      <c r="B10" s="35" t="s">
        <v>40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8" t="s">
        <v>10</v>
      </c>
      <c r="C12" s="38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2" t="s">
        <v>21</v>
      </c>
    </row>
    <row r="13" spans="1:14" x14ac:dyDescent="0.2">
      <c r="A13" s="37"/>
      <c r="B13" s="39"/>
      <c r="C13" s="39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3"/>
    </row>
    <row r="14" spans="1:14" s="11" customFormat="1" x14ac:dyDescent="0.2">
      <c r="A14" s="21" t="s">
        <v>31</v>
      </c>
      <c r="B14" s="9"/>
      <c r="C14" s="9" t="s">
        <v>36</v>
      </c>
      <c r="D14" s="21" t="s">
        <v>30</v>
      </c>
      <c r="E14" s="21">
        <v>29</v>
      </c>
      <c r="F14" s="21">
        <v>7</v>
      </c>
      <c r="G14" s="21">
        <v>15</v>
      </c>
      <c r="H14" s="22">
        <f t="shared" ref="H14:H18" si="0">F14/E14</f>
        <v>0.2413793103448276</v>
      </c>
      <c r="I14" s="21">
        <f t="shared" ref="I14:I28" si="1">(E14-SUM(F14:G14))-K14</f>
        <v>0</v>
      </c>
      <c r="J14" s="22">
        <f t="shared" ref="J14:J28" si="2">I14/E14</f>
        <v>0</v>
      </c>
      <c r="K14" s="21">
        <v>7</v>
      </c>
      <c r="L14" s="22">
        <f t="shared" ref="L14:L28" si="3">K14/E14</f>
        <v>0.2413793103448276</v>
      </c>
      <c r="M14" s="25">
        <f>(86+82+79+85+75+85+87+85+82+80+73+86+84+87+84+80+83+82+78+80+79)/29</f>
        <v>59.379310344827587</v>
      </c>
      <c r="N14" s="15">
        <v>0.76</v>
      </c>
    </row>
    <row r="15" spans="1:14" s="11" customFormat="1" x14ac:dyDescent="0.2">
      <c r="A15" s="21" t="s">
        <v>31</v>
      </c>
      <c r="B15" s="9"/>
      <c r="C15" s="9" t="s">
        <v>37</v>
      </c>
      <c r="D15" s="21" t="s">
        <v>30</v>
      </c>
      <c r="E15" s="21">
        <v>28</v>
      </c>
      <c r="F15" s="21">
        <v>11</v>
      </c>
      <c r="G15" s="21">
        <v>12</v>
      </c>
      <c r="H15" s="22">
        <f t="shared" si="0"/>
        <v>0.39285714285714285</v>
      </c>
      <c r="I15" s="21">
        <f t="shared" si="1"/>
        <v>0</v>
      </c>
      <c r="J15" s="22">
        <f t="shared" si="2"/>
        <v>0</v>
      </c>
      <c r="K15" s="21">
        <v>5</v>
      </c>
      <c r="L15" s="22">
        <f t="shared" si="3"/>
        <v>0.17857142857142858</v>
      </c>
      <c r="M15" s="25">
        <f>(83+78+82+85+73+87+79+78+91+79+75+72+78+74+82+75+77+78+74+85+76+77+73)/28</f>
        <v>64.678571428571431</v>
      </c>
      <c r="N15" s="15">
        <v>0.82</v>
      </c>
    </row>
    <row r="16" spans="1:14" s="11" customFormat="1" x14ac:dyDescent="0.2">
      <c r="A16" s="21" t="s">
        <v>34</v>
      </c>
      <c r="B16" s="9"/>
      <c r="C16" s="9" t="s">
        <v>41</v>
      </c>
      <c r="D16" s="21" t="s">
        <v>30</v>
      </c>
      <c r="E16" s="21">
        <v>21</v>
      </c>
      <c r="F16" s="21">
        <v>8</v>
      </c>
      <c r="G16" s="21">
        <v>12</v>
      </c>
      <c r="H16" s="22">
        <f t="shared" si="0"/>
        <v>0.38095238095238093</v>
      </c>
      <c r="I16" s="21">
        <f t="shared" si="1"/>
        <v>0</v>
      </c>
      <c r="J16" s="22">
        <f t="shared" si="2"/>
        <v>0</v>
      </c>
      <c r="K16" s="21">
        <v>1</v>
      </c>
      <c r="L16" s="22">
        <f t="shared" si="3"/>
        <v>4.7619047619047616E-2</v>
      </c>
      <c r="M16" s="25">
        <f>(82+90+84+76+82+79+84+79+82+87+77+81+82+83+79+75+81+82+76+86)/21</f>
        <v>77.476190476190482</v>
      </c>
      <c r="N16" s="15">
        <v>0.76</v>
      </c>
    </row>
    <row r="17" spans="1:14" s="11" customFormat="1" x14ac:dyDescent="0.2">
      <c r="A17" s="21" t="s">
        <v>34</v>
      </c>
      <c r="B17" s="9"/>
      <c r="C17" s="9" t="s">
        <v>38</v>
      </c>
      <c r="D17" s="21" t="s">
        <v>30</v>
      </c>
      <c r="E17" s="21">
        <v>14</v>
      </c>
      <c r="F17" s="21">
        <v>7</v>
      </c>
      <c r="G17" s="21">
        <v>7</v>
      </c>
      <c r="H17" s="22">
        <f t="shared" si="0"/>
        <v>0.5</v>
      </c>
      <c r="I17" s="21">
        <f t="shared" si="1"/>
        <v>0</v>
      </c>
      <c r="J17" s="22">
        <f t="shared" si="2"/>
        <v>0</v>
      </c>
      <c r="K17" s="21"/>
      <c r="L17" s="22">
        <f t="shared" si="3"/>
        <v>0</v>
      </c>
      <c r="M17" s="25">
        <f>(85+84+84+82+85+87+91+81+80+80+82+79+84+80)/14</f>
        <v>83.142857142857139</v>
      </c>
      <c r="N17" s="15">
        <v>0.5</v>
      </c>
    </row>
    <row r="18" spans="1:14" s="11" customFormat="1" x14ac:dyDescent="0.2">
      <c r="A18" s="21" t="s">
        <v>35</v>
      </c>
      <c r="B18" s="9"/>
      <c r="C18" s="9" t="s">
        <v>39</v>
      </c>
      <c r="D18" s="21" t="s">
        <v>30</v>
      </c>
      <c r="E18" s="21">
        <v>11</v>
      </c>
      <c r="F18" s="21">
        <v>2</v>
      </c>
      <c r="G18" s="21">
        <v>6</v>
      </c>
      <c r="H18" s="22">
        <f t="shared" si="0"/>
        <v>0.18181818181818182</v>
      </c>
      <c r="I18" s="21">
        <f t="shared" si="1"/>
        <v>0</v>
      </c>
      <c r="J18" s="22">
        <f t="shared" si="2"/>
        <v>0</v>
      </c>
      <c r="K18" s="21">
        <v>3</v>
      </c>
      <c r="L18" s="22">
        <f t="shared" si="3"/>
        <v>0.27272727272727271</v>
      </c>
      <c r="M18" s="25">
        <f>(81+78+78+ 88+80+77+79+82)/11</f>
        <v>58.454545454545453</v>
      </c>
      <c r="N18" s="15">
        <v>0.73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1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1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1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1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35</v>
      </c>
      <c r="G28" s="17">
        <f>SUM(G14:G27)</f>
        <v>52</v>
      </c>
      <c r="H28" s="18">
        <f>SUM(F28:G28)/E28</f>
        <v>0.84466019417475724</v>
      </c>
      <c r="I28" s="17">
        <f t="shared" si="1"/>
        <v>0</v>
      </c>
      <c r="J28" s="18">
        <f t="shared" si="2"/>
        <v>0</v>
      </c>
      <c r="K28" s="17">
        <f>SUM(K14:K27)</f>
        <v>16</v>
      </c>
      <c r="L28" s="18">
        <f t="shared" si="3"/>
        <v>0.1553398058252427</v>
      </c>
      <c r="M28" s="17">
        <f>AVERAGE(M14:M27)</f>
        <v>68.626294969398401</v>
      </c>
      <c r="N28" s="19">
        <f>AVERAGE(N14:N27)</f>
        <v>0.71399999999999997</v>
      </c>
    </row>
    <row r="30" spans="1:14" ht="120" customHeight="1" x14ac:dyDescent="0.2">
      <c r="A30" s="44" t="s">
        <v>26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9" t="s">
        <v>28</v>
      </c>
      <c r="H33" s="29"/>
      <c r="I33" s="29"/>
      <c r="J33" s="29"/>
    </row>
    <row r="34" spans="1:10" ht="55.5" customHeight="1" x14ac:dyDescent="0.2">
      <c r="B34" s="46" t="s">
        <v>32</v>
      </c>
      <c r="C34" s="46"/>
      <c r="D34" s="46"/>
      <c r="G34" s="46" t="s">
        <v>33</v>
      </c>
      <c r="H34" s="46"/>
      <c r="I34" s="46"/>
      <c r="J34" s="46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0" t="str">
        <f>B10</f>
        <v>MII. SOCORRO AGUIRRE FERNANDEZ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Ing. Socorro</cp:lastModifiedBy>
  <cp:revision/>
  <cp:lastPrinted>2022-10-11T19:41:47Z</cp:lastPrinted>
  <dcterms:created xsi:type="dcterms:W3CDTF">2021-11-22T14:45:25Z</dcterms:created>
  <dcterms:modified xsi:type="dcterms:W3CDTF">2023-01-17T02:45:23Z</dcterms:modified>
  <cp:category/>
  <cp:contentStatus/>
</cp:coreProperties>
</file>