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Ing. Socorro\Documents\DICIEMBRE 2022\"/>
    </mc:Choice>
  </mc:AlternateContent>
  <xr:revisionPtr revIDLastSave="0" documentId="13_ncr:1_{9D4D57F3-A3A2-4687-9F8A-00952C511BB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25" l="1"/>
  <c r="M16" i="25"/>
  <c r="M17" i="25"/>
  <c r="M15" i="25"/>
  <c r="M14" i="25"/>
  <c r="N28" i="25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D27" i="24"/>
  <c r="C27" i="24"/>
  <c r="A27" i="24"/>
  <c r="E26" i="24"/>
  <c r="D26" i="24"/>
  <c r="C26" i="24"/>
  <c r="A26" i="24"/>
  <c r="E25" i="24"/>
  <c r="D25" i="24"/>
  <c r="C25" i="24"/>
  <c r="A25" i="24"/>
  <c r="E24" i="24"/>
  <c r="D24" i="24"/>
  <c r="C24" i="24"/>
  <c r="A24" i="24"/>
  <c r="E23" i="24"/>
  <c r="D23" i="24"/>
  <c r="C23" i="24"/>
  <c r="A23" i="24"/>
  <c r="E22" i="24"/>
  <c r="D22" i="24"/>
  <c r="C22" i="24"/>
  <c r="A22" i="24"/>
  <c r="E21" i="24"/>
  <c r="D21" i="24"/>
  <c r="C21" i="24"/>
  <c r="A21" i="24"/>
  <c r="I20" i="24"/>
  <c r="I19" i="24"/>
  <c r="E18" i="24"/>
  <c r="I18" i="24" s="1"/>
  <c r="D18" i="24"/>
  <c r="C18" i="24"/>
  <c r="A1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I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L17" i="22"/>
  <c r="I17" i="22"/>
  <c r="L16" i="22"/>
  <c r="I16" i="22"/>
  <c r="L15" i="22"/>
  <c r="I15" i="22"/>
  <c r="I14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L19" i="24"/>
  <c r="L20" i="24"/>
  <c r="E28" i="24"/>
  <c r="L14" i="23"/>
  <c r="L15" i="23"/>
  <c r="L16" i="23"/>
  <c r="L17" i="23"/>
  <c r="L18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<sst xmlns="http://schemas.openxmlformats.org/spreadsheetml/2006/main" count="236" uniqueCount="59">
  <si>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</si>
  <si>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</si>
  <si>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</si>
  <si>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</si>
  <si>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</si>
  <si>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</si>
  <si>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</si>
  <si>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</si>
  <si>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</si>
  <si>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</si>
  <si>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</si>
  <si>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</si>
  <si>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</si>
  <si>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</si>
  <si>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</si>
  <si>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</si>
  <si>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</si>
  <si>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</si>
  <si>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</si>
  <si>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</si>
  <si>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</si>
  <si>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</si>
  <si>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</si>
  <si>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</si>
  <si>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</si>
  <si>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</si>
  <si>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</si>
  <si>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</si>
  <si>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</si>
  <si>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</si>
  <si>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</si>
  <si>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</si>
  <si>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</si>
  <si>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</si>
  <si>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</si>
  <si>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</si>
  <si>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</si>
  <si>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</si>
  <si>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</si>
  <si>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</si>
  <si>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</si>
  <si>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</si>
  <si>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AGOSTO 2022-ENERO 2023</t>
  </si>
  <si>
    <t>Septiembre 2022-Enero 2023</t>
  </si>
  <si>
    <t>ME. MARTA GABRIELA LIMON OROZCO</t>
  </si>
  <si>
    <t>MII. Socorro Aguirre Fernández</t>
  </si>
  <si>
    <t>INDUSTRIAL</t>
  </si>
  <si>
    <t>IIND</t>
  </si>
  <si>
    <t>II</t>
  </si>
  <si>
    <t>M.E. Marta Gabriela Limòn Orozco</t>
  </si>
  <si>
    <t>M.E. Marta Gabriela Limón Orozco</t>
  </si>
  <si>
    <t>III</t>
  </si>
  <si>
    <t>Ingeniería Industrial</t>
  </si>
  <si>
    <t>IV</t>
  </si>
  <si>
    <t>V</t>
  </si>
  <si>
    <t>VI</t>
  </si>
  <si>
    <t>ME. Marta Gabriela Limón Orozco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</si>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</sst>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0" xfId="0" applyFont="1" applyAlignment="1">
      <alignment vertical="top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104363</xdr:colOff>
      <xdr:row>33</xdr:row>
      <xdr:rowOff>235323</xdr:rowOff>
    </xdr:from>
    <xdr:to>
      <xdr:col>3</xdr:col>
      <xdr:colOff>1008529</xdr:colOff>
      <xdr:row>33</xdr:row>
      <xdr:rowOff>649941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366" t="36939" r="38315" b="37511"/>
        <a:stretch/>
      </xdr:blipFill>
      <xdr:spPr>
        <a:xfrm>
          <a:off x="3365275" y="8370794"/>
          <a:ext cx="904166" cy="4146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9" zoomScale="120" zoomScaleNormal="12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2" t="s">
        <v>4</v>
      </c>
      <c r="C8" s="42"/>
      <c r="D8" s="14" t="s">
        <v>5</v>
      </c>
      <c r="E8" s="5">
        <v>5</v>
      </c>
      <c r="G8" s="4" t="s">
        <v>6</v>
      </c>
      <c r="H8" s="5">
        <v>3</v>
      </c>
      <c r="I8" s="41" t="s">
        <v>7</v>
      </c>
      <c r="J8" s="41"/>
      <c r="K8" s="41"/>
      <c r="L8" s="42" t="s">
        <v>43</v>
      </c>
      <c r="M8" s="42"/>
      <c r="N8" s="42"/>
    </row>
    <row r="10" spans="1:14" x14ac:dyDescent="0.2">
      <c r="A10" s="4" t="s">
        <v>8</v>
      </c>
      <c r="B10" s="42" t="s">
        <v>45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4" t="s">
        <v>10</v>
      </c>
      <c r="C12" s="34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9" t="s">
        <v>21</v>
      </c>
    </row>
    <row r="13" spans="1:14" x14ac:dyDescent="0.2">
      <c r="A13" s="44"/>
      <c r="B13" s="35"/>
      <c r="C13" s="35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40"/>
    </row>
    <row r="14" spans="1:14" s="11" customFormat="1" x14ac:dyDescent="0.2">
      <c r="A14" s="8" t="s">
        <v>31</v>
      </c>
      <c r="B14" s="9" t="s">
        <v>21</v>
      </c>
      <c r="C14" s="9" t="s">
        <v>36</v>
      </c>
      <c r="D14" s="9" t="s">
        <v>47</v>
      </c>
      <c r="E14" s="9">
        <v>29</v>
      </c>
      <c r="F14" s="9">
        <v>9</v>
      </c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>K14/E14</f>
        <v>0</v>
      </c>
      <c r="M14" s="9">
        <v>27</v>
      </c>
      <c r="N14" s="15">
        <v>0.33</v>
      </c>
    </row>
    <row r="15" spans="1:14" s="11" customFormat="1" x14ac:dyDescent="0.2">
      <c r="A15" s="8" t="s">
        <v>31</v>
      </c>
      <c r="B15" s="9" t="s">
        <v>21</v>
      </c>
      <c r="C15" s="9" t="s">
        <v>37</v>
      </c>
      <c r="D15" s="9" t="s">
        <v>47</v>
      </c>
      <c r="E15" s="9">
        <v>28</v>
      </c>
      <c r="F15" s="9">
        <v>11</v>
      </c>
      <c r="G15" s="9"/>
      <c r="H15" s="10"/>
      <c r="I15" s="9">
        <f t="shared" si="0"/>
        <v>17</v>
      </c>
      <c r="J15" s="10"/>
      <c r="K15" s="9">
        <v>0</v>
      </c>
      <c r="L15" s="10">
        <f>K15/E15</f>
        <v>0</v>
      </c>
      <c r="M15" s="9">
        <v>25</v>
      </c>
      <c r="N15" s="15">
        <v>0.39</v>
      </c>
    </row>
    <row r="16" spans="1:14" s="11" customFormat="1" x14ac:dyDescent="0.2">
      <c r="A16" s="8" t="s">
        <v>34</v>
      </c>
      <c r="B16" s="9" t="s">
        <v>21</v>
      </c>
      <c r="C16" s="9" t="s">
        <v>41</v>
      </c>
      <c r="D16" s="9" t="s">
        <v>47</v>
      </c>
      <c r="E16" s="9">
        <v>21</v>
      </c>
      <c r="F16" s="9">
        <v>15</v>
      </c>
      <c r="G16" s="9"/>
      <c r="H16" s="10"/>
      <c r="I16" s="9">
        <f t="shared" si="0"/>
        <v>6</v>
      </c>
      <c r="J16" s="10"/>
      <c r="K16" s="9">
        <v>0</v>
      </c>
      <c r="L16" s="10">
        <f>K16/E16</f>
        <v>0</v>
      </c>
      <c r="M16" s="9">
        <v>54</v>
      </c>
      <c r="N16" s="15">
        <v>0.71</v>
      </c>
    </row>
    <row r="17" spans="1:14" s="11" customFormat="1" x14ac:dyDescent="0.2">
      <c r="A17" s="8" t="s">
        <v>34</v>
      </c>
      <c r="B17" s="9" t="s">
        <v>21</v>
      </c>
      <c r="C17" s="9" t="s">
        <v>38</v>
      </c>
      <c r="D17" s="9" t="s">
        <v>47</v>
      </c>
      <c r="E17" s="9"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>K17/E17</f>
        <v>0</v>
      </c>
      <c r="M17" s="9">
        <v>51</v>
      </c>
      <c r="N17" s="15">
        <v>0.64</v>
      </c>
    </row>
    <row r="18" spans="1:14" s="11" customFormat="1" x14ac:dyDescent="0.2">
      <c r="A18" s="8" t="s">
        <v>35</v>
      </c>
      <c r="B18" s="9" t="s">
        <v>21</v>
      </c>
      <c r="C18" s="9" t="s">
        <v>39</v>
      </c>
      <c r="D18" s="9" t="s">
        <v>47</v>
      </c>
      <c r="E18" s="9">
        <v>11</v>
      </c>
      <c r="F18" s="9">
        <v>8</v>
      </c>
      <c r="G18" s="9"/>
      <c r="H18" s="10"/>
      <c r="I18" s="9">
        <f t="shared" si="0"/>
        <v>3</v>
      </c>
      <c r="J18" s="10"/>
      <c r="K18" s="9">
        <v>0</v>
      </c>
      <c r="L18" s="10">
        <f>K18/E18</f>
        <v>0</v>
      </c>
      <c r="M18" s="9">
        <v>54</v>
      </c>
      <c r="N18" s="15">
        <v>0.72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52</v>
      </c>
      <c r="G28" s="17">
        <f>SUM(G14:G27)</f>
        <v>0</v>
      </c>
      <c r="H28" s="18"/>
      <c r="I28" s="17">
        <f t="shared" si="0"/>
        <v>51</v>
      </c>
      <c r="J28" s="18"/>
      <c r="K28" s="17">
        <f>SUM(K14:K27)</f>
        <v>0</v>
      </c>
      <c r="L28" s="18">
        <f>K28/E28</f>
        <v>0</v>
      </c>
      <c r="M28" s="17">
        <f>AVERAGE(M14:M27)</f>
        <v>42.2</v>
      </c>
      <c r="N28" s="19">
        <f>AVERAGE(N14:N27)</f>
        <v>0.55800000000000005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 t="s">
        <v>40</v>
      </c>
      <c r="C34" s="31"/>
      <c r="D34" s="31"/>
      <c r="G34" s="23" t="s">
        <v>44</v>
      </c>
      <c r="H34" s="23"/>
      <c r="I34" s="23"/>
      <c r="J34" s="23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28"/>
      <c r="C37" s="28"/>
      <c r="D37" s="28"/>
      <c r="E37" s="13"/>
      <c r="F37" s="13"/>
      <c r="G37" s="28"/>
      <c r="H37" s="28"/>
      <c r="I37" s="28"/>
      <c r="J37" s="28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>
        <v>2</v>
      </c>
      <c r="C8" s="4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42" t="str">
        <f>'1'!L8</f>
        <v>Septiembre 2022-Enero 2023</v>
      </c>
      <c r="M8" s="42"/>
      <c r="N8" s="42"/>
    </row>
    <row r="10" spans="1:14" x14ac:dyDescent="0.2">
      <c r="A10" s="4" t="s">
        <v>8</v>
      </c>
      <c r="B10" s="42" t="str">
        <f>'1'!B10</f>
        <v>MII. Socorro Aguirre Fernández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4" t="s">
        <v>10</v>
      </c>
      <c r="C12" s="34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9" t="s">
        <v>21</v>
      </c>
    </row>
    <row r="13" spans="1:14" x14ac:dyDescent="0.2">
      <c r="A13" s="44"/>
      <c r="B13" s="35"/>
      <c r="C13" s="35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40"/>
    </row>
    <row r="14" spans="1:14" s="11" customFormat="1" x14ac:dyDescent="0.2">
      <c r="A14" s="9" t="str">
        <f>'1'!A14</f>
        <v>FUNDAMENTOS DE INVESTIGACIÓN</v>
      </c>
      <c r="B14" s="9" t="s">
        <v>48</v>
      </c>
      <c r="C14" s="9" t="str">
        <f>'1'!C14</f>
        <v>101-B</v>
      </c>
      <c r="D14" s="9" t="str">
        <f>'1'!D14</f>
        <v>IIND</v>
      </c>
      <c r="E14" s="9"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59</v>
      </c>
      <c r="N14" s="15">
        <v>0.72</v>
      </c>
    </row>
    <row r="15" spans="1:14" s="11" customFormat="1" x14ac:dyDescent="0.2">
      <c r="A15" s="9" t="str">
        <f>'1'!A15</f>
        <v>FUNDAMENTOS DE INVESTIGACIÓN</v>
      </c>
      <c r="B15" s="9" t="s">
        <v>48</v>
      </c>
      <c r="C15" s="9" t="str">
        <f>'1'!C15</f>
        <v>101-C</v>
      </c>
      <c r="D15" s="9" t="str">
        <f>'1'!D15</f>
        <v>IIND</v>
      </c>
      <c r="E15" s="9">
        <f>'1'!E15</f>
        <v>28</v>
      </c>
      <c r="F15" s="9">
        <v>22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61</v>
      </c>
      <c r="N15" s="15">
        <v>0.78</v>
      </c>
    </row>
    <row r="16" spans="1:14" s="11" customFormat="1" x14ac:dyDescent="0.2">
      <c r="A16" s="9" t="str">
        <f>'1'!A16</f>
        <v>ESTUDIO DEL TRABAJO I</v>
      </c>
      <c r="B16" s="9" t="s">
        <v>48</v>
      </c>
      <c r="C16" s="9" t="str">
        <f>'1'!C16</f>
        <v>301-A</v>
      </c>
      <c r="D16" s="9" t="str">
        <f>'1'!D16</f>
        <v>IIND</v>
      </c>
      <c r="E16" s="9">
        <f>'1'!E16</f>
        <v>21</v>
      </c>
      <c r="F16" s="9">
        <v>9</v>
      </c>
      <c r="G16" s="9"/>
      <c r="H16" s="10"/>
      <c r="I16" s="9">
        <f t="shared" si="0"/>
        <v>12</v>
      </c>
      <c r="J16" s="10"/>
      <c r="K16" s="9">
        <v>0</v>
      </c>
      <c r="L16" s="10">
        <f t="shared" si="1"/>
        <v>0</v>
      </c>
      <c r="M16" s="9">
        <v>26</v>
      </c>
      <c r="N16" s="15">
        <v>0.42</v>
      </c>
    </row>
    <row r="17" spans="1:14" s="11" customFormat="1" x14ac:dyDescent="0.2">
      <c r="A17" s="9" t="str">
        <f>'1'!A17</f>
        <v>ESTUDIO DEL TRABAJO I</v>
      </c>
      <c r="B17" s="9" t="s">
        <v>48</v>
      </c>
      <c r="C17" s="9" t="str">
        <f>'1'!C17</f>
        <v>301-B</v>
      </c>
      <c r="D17" s="9" t="str">
        <f>'1'!D17</f>
        <v>IIND</v>
      </c>
      <c r="E17" s="9">
        <f>'1'!E17</f>
        <v>14</v>
      </c>
      <c r="F17" s="9">
        <v>9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54</v>
      </c>
      <c r="N17" s="15">
        <v>0.64</v>
      </c>
    </row>
    <row r="18" spans="1:14" s="11" customFormat="1" x14ac:dyDescent="0.2">
      <c r="A18" s="9" t="str">
        <f>'1'!A18</f>
        <v>HIGIENE Y SEGURIDAD INDUSTRIAL</v>
      </c>
      <c r="B18" s="9" t="s">
        <v>48</v>
      </c>
      <c r="C18" s="9" t="str">
        <f>'1'!C18</f>
        <v>401-A</v>
      </c>
      <c r="D18" s="9" t="str">
        <f>'1'!D18</f>
        <v>IIND</v>
      </c>
      <c r="E18" s="9">
        <f>'1'!E18</f>
        <v>11</v>
      </c>
      <c r="F18" s="9">
        <v>2</v>
      </c>
      <c r="G18" s="9"/>
      <c r="H18" s="10"/>
      <c r="I18" s="9">
        <f t="shared" si="0"/>
        <v>9</v>
      </c>
      <c r="J18" s="10"/>
      <c r="K18" s="9">
        <v>0</v>
      </c>
      <c r="L18" s="10">
        <f t="shared" si="1"/>
        <v>0</v>
      </c>
      <c r="M18" s="9">
        <v>13</v>
      </c>
      <c r="N18" s="15">
        <v>0.18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63</v>
      </c>
      <c r="G28" s="17">
        <f>SUM(G14:G27)</f>
        <v>0</v>
      </c>
      <c r="H28" s="18">
        <f>SUM(F28:G28)/E28</f>
        <v>0.61165048543689315</v>
      </c>
      <c r="I28" s="17">
        <f t="shared" si="0"/>
        <v>40</v>
      </c>
      <c r="J28" s="18"/>
      <c r="K28" s="17">
        <f>SUM(K14:K27)</f>
        <v>0</v>
      </c>
      <c r="L28" s="18">
        <f t="shared" si="1"/>
        <v>0</v>
      </c>
      <c r="M28" s="17">
        <f>AVERAGE(M14:M27)</f>
        <v>42.6</v>
      </c>
      <c r="N28" s="19">
        <f>AVERAGE(N14:N27)</f>
        <v>0.54800000000000004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42"/>
      <c r="H34" s="42"/>
      <c r="I34" s="42"/>
      <c r="J34" s="42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28" t="str">
        <f>B10</f>
        <v>MII. Socorro Aguirre Fernández</v>
      </c>
      <c r="C37" s="28"/>
      <c r="D37" s="28"/>
      <c r="E37" s="13"/>
      <c r="F37" s="13"/>
      <c r="G37" s="24" t="s">
        <v>49</v>
      </c>
      <c r="H37" s="24"/>
      <c r="I37" s="24"/>
      <c r="J37" s="24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B10" zoomScale="120" zoomScaleNormal="12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7" t="s">
        <v>2</v>
      </c>
      <c r="B6" s="37"/>
      <c r="C6" s="37"/>
      <c r="D6" s="37"/>
      <c r="E6" s="38" t="s">
        <v>52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>
        <v>3</v>
      </c>
      <c r="C8" s="4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42" t="str">
        <f>'1'!L8</f>
        <v>Septiembre 2022-Enero 2023</v>
      </c>
      <c r="M8" s="42"/>
      <c r="N8" s="42"/>
    </row>
    <row r="10" spans="1:14" x14ac:dyDescent="0.2">
      <c r="A10" s="4" t="s">
        <v>8</v>
      </c>
      <c r="B10" s="42" t="str">
        <f>'1'!B10</f>
        <v>MII. Socorro Aguirre Fernández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4" t="s">
        <v>10</v>
      </c>
      <c r="C12" s="34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9" t="s">
        <v>21</v>
      </c>
    </row>
    <row r="13" spans="1:14" x14ac:dyDescent="0.2">
      <c r="A13" s="44"/>
      <c r="B13" s="35"/>
      <c r="C13" s="35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40"/>
    </row>
    <row r="14" spans="1:14" s="11" customFormat="1" x14ac:dyDescent="0.2">
      <c r="A14" s="9" t="str">
        <f>'1'!A14</f>
        <v>FUNDAMENTOS DE INVESTIGACIÓN</v>
      </c>
      <c r="B14" s="9" t="s">
        <v>51</v>
      </c>
      <c r="C14" s="9" t="str">
        <f>'1'!C14</f>
        <v>101-B</v>
      </c>
      <c r="D14" s="9" t="str">
        <f>'1'!D14</f>
        <v>IIND</v>
      </c>
      <c r="E14" s="9"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56.88</v>
      </c>
      <c r="N14" s="15">
        <v>0.72</v>
      </c>
    </row>
    <row r="15" spans="1:14" s="11" customFormat="1" x14ac:dyDescent="0.2">
      <c r="A15" s="9" t="str">
        <f>'1'!A15</f>
        <v>FUNDAMENTOS DE INVESTIGACIÓN</v>
      </c>
      <c r="B15" s="9" t="s">
        <v>51</v>
      </c>
      <c r="C15" s="9" t="str">
        <f>'1'!C15</f>
        <v>101-C</v>
      </c>
      <c r="D15" s="9" t="str">
        <f>'1'!D15</f>
        <v>IIND</v>
      </c>
      <c r="E15" s="9">
        <f>'1'!E15</f>
        <v>28</v>
      </c>
      <c r="F15" s="9">
        <v>22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60.75</v>
      </c>
      <c r="N15" s="15">
        <v>0.79</v>
      </c>
    </row>
    <row r="16" spans="1:14" s="11" customFormat="1" x14ac:dyDescent="0.2">
      <c r="A16" s="9" t="str">
        <f>'1'!A16</f>
        <v>ESTUDIO DEL TRABAJO I</v>
      </c>
      <c r="B16" s="9" t="s">
        <v>51</v>
      </c>
      <c r="C16" s="9" t="str">
        <f>'1'!C16</f>
        <v>301-A</v>
      </c>
      <c r="D16" s="9" t="str">
        <f>'1'!D16</f>
        <v>IIND</v>
      </c>
      <c r="E16" s="9">
        <f>'1'!E16</f>
        <v>21</v>
      </c>
      <c r="F16" s="9">
        <v>18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74.040000000000006</v>
      </c>
      <c r="N16" s="15">
        <v>0.86</v>
      </c>
    </row>
    <row r="17" spans="1:14" s="11" customFormat="1" x14ac:dyDescent="0.2">
      <c r="A17" s="9" t="str">
        <f>'1'!A17</f>
        <v>ESTUDIO DEL TRABAJO I</v>
      </c>
      <c r="B17" s="9" t="s">
        <v>51</v>
      </c>
      <c r="C17" s="9" t="str">
        <f>'1'!C17</f>
        <v>301-B</v>
      </c>
      <c r="D17" s="9" t="str">
        <f>'1'!D17</f>
        <v>IIND</v>
      </c>
      <c r="E17" s="9">
        <f>'1'!E17</f>
        <v>14</v>
      </c>
      <c r="F17" s="9">
        <v>14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79.709999999999994</v>
      </c>
      <c r="N17" s="15">
        <v>1</v>
      </c>
    </row>
    <row r="18" spans="1:14" s="11" customFormat="1" x14ac:dyDescent="0.2">
      <c r="A18" s="9" t="str">
        <f>'1'!A18</f>
        <v>HIGIENE Y SEGURIDAD INDUSTRIAL</v>
      </c>
      <c r="B18" s="9" t="s">
        <v>51</v>
      </c>
      <c r="C18" s="9" t="str">
        <f>'1'!C18</f>
        <v>401-A</v>
      </c>
      <c r="D18" s="9" t="str">
        <f>'1'!D18</f>
        <v>IIND</v>
      </c>
      <c r="E18" s="9">
        <f>'1'!E18</f>
        <v>11</v>
      </c>
      <c r="F18" s="9">
        <v>10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77.900000000000006</v>
      </c>
      <c r="N18" s="15">
        <v>0.91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85</v>
      </c>
      <c r="G28" s="17">
        <f>SUM(G14:G27)</f>
        <v>0</v>
      </c>
      <c r="H28" s="18"/>
      <c r="I28" s="17">
        <f t="shared" si="0"/>
        <v>18</v>
      </c>
      <c r="J28" s="18"/>
      <c r="K28" s="17">
        <f>SUM(K14:K27)</f>
        <v>0</v>
      </c>
      <c r="L28" s="18">
        <f t="shared" si="1"/>
        <v>0</v>
      </c>
      <c r="M28" s="17">
        <f>AVERAGE(M14:M27)</f>
        <v>69.855999999999995</v>
      </c>
      <c r="N28" s="19">
        <f>AVERAGE(N14:N27)</f>
        <v>0.85600000000000009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42"/>
      <c r="H34" s="42"/>
      <c r="I34" s="42"/>
      <c r="J34" s="42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28" t="str">
        <f>B10</f>
        <v>MII. Socorro Aguirre Fernández</v>
      </c>
      <c r="C37" s="28"/>
      <c r="D37" s="28"/>
      <c r="E37" s="13"/>
      <c r="F37" s="13"/>
      <c r="G37" s="28" t="s">
        <v>50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12" zoomScale="85" zoomScaleNormal="85" zoomScaleSheetLayoutView="100" workbookViewId="0">
      <selection activeCell="P20" sqref="P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x14ac:dyDescent="0.2">
      <c r="A6" s="37" t="s">
        <v>2</v>
      </c>
      <c r="B6" s="37"/>
      <c r="C6" s="37"/>
      <c r="D6" s="37"/>
      <c r="E6" s="38" t="s">
        <v>52</v>
      </c>
      <c r="F6" s="38"/>
      <c r="G6" s="38"/>
      <c r="H6" s="38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42">
        <v>4</v>
      </c>
      <c r="C8" s="4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41" t="s">
        <v>7</v>
      </c>
      <c r="J8" s="41"/>
      <c r="K8" s="41"/>
      <c r="L8" s="42" t="str">
        <f>'1'!L8</f>
        <v>Septiembre 2022-Enero 2023</v>
      </c>
      <c r="M8" s="42"/>
      <c r="N8" s="42"/>
    </row>
    <row r="10" spans="1:16" x14ac:dyDescent="0.2">
      <c r="A10" s="4" t="s">
        <v>8</v>
      </c>
      <c r="B10" s="42" t="str">
        <f>'1'!B10</f>
        <v>MII. Socorro Aguirre Fernández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43" t="s">
        <v>9</v>
      </c>
      <c r="B12" s="34" t="s">
        <v>10</v>
      </c>
      <c r="C12" s="34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9" t="s">
        <v>21</v>
      </c>
    </row>
    <row r="13" spans="1:16" x14ac:dyDescent="0.2">
      <c r="A13" s="44"/>
      <c r="B13" s="35"/>
      <c r="C13" s="35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40"/>
      <c r="P13" s="15"/>
    </row>
    <row r="14" spans="1:16" s="11" customFormat="1" x14ac:dyDescent="0.2">
      <c r="A14" s="9" t="str">
        <f>'1'!A14</f>
        <v>FUNDAMENTOS DE INVESTIGACIÓN</v>
      </c>
      <c r="B14" s="9" t="s">
        <v>53</v>
      </c>
      <c r="C14" s="9" t="str">
        <f>'1'!C14</f>
        <v>101-B</v>
      </c>
      <c r="D14" s="9" t="str">
        <f>'1'!D14</f>
        <v>IIND</v>
      </c>
      <c r="E14" s="9"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62.24</v>
      </c>
      <c r="N14" s="15">
        <v>0.72</v>
      </c>
    </row>
    <row r="15" spans="1:16" s="11" customFormat="1" x14ac:dyDescent="0.2">
      <c r="A15" s="9" t="str">
        <f>'1'!A15</f>
        <v>FUNDAMENTOS DE INVESTIGACIÓN</v>
      </c>
      <c r="B15" s="9" t="s">
        <v>53</v>
      </c>
      <c r="C15" s="9" t="str">
        <f>'1'!C15</f>
        <v>101-C</v>
      </c>
      <c r="D15" s="9" t="str">
        <f>'1'!D15</f>
        <v>IIND</v>
      </c>
      <c r="E15" s="9">
        <f>'1'!E15</f>
        <v>28</v>
      </c>
      <c r="F15" s="9">
        <v>16</v>
      </c>
      <c r="G15" s="9"/>
      <c r="H15" s="10"/>
      <c r="I15" s="9">
        <f t="shared" si="0"/>
        <v>12</v>
      </c>
      <c r="J15" s="10"/>
      <c r="K15" s="9">
        <v>0</v>
      </c>
      <c r="L15" s="10">
        <f t="shared" si="1"/>
        <v>0</v>
      </c>
      <c r="M15" s="9">
        <v>48.75</v>
      </c>
      <c r="N15" s="15">
        <v>0.56999999999999995</v>
      </c>
    </row>
    <row r="16" spans="1:16" s="11" customFormat="1" x14ac:dyDescent="0.2">
      <c r="A16" s="9" t="str">
        <f>'1'!A16</f>
        <v>ESTUDIO DEL TRABAJO I</v>
      </c>
      <c r="B16" s="9" t="s">
        <v>53</v>
      </c>
      <c r="C16" s="9" t="str">
        <f>'1'!C16</f>
        <v>301-A</v>
      </c>
      <c r="D16" s="9" t="str">
        <f>'1'!D16</f>
        <v>IIND</v>
      </c>
      <c r="E16" s="9">
        <f>'1'!E16</f>
        <v>21</v>
      </c>
      <c r="F16" s="9">
        <v>19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77.09</v>
      </c>
      <c r="N16" s="15">
        <v>0.9</v>
      </c>
    </row>
    <row r="17" spans="1:17" s="11" customFormat="1" x14ac:dyDescent="0.2">
      <c r="A17" s="9" t="str">
        <f>'1'!A17</f>
        <v>ESTUDIO DEL TRABAJO I</v>
      </c>
      <c r="B17" s="9" t="s">
        <v>53</v>
      </c>
      <c r="C17" s="9" t="str">
        <f>'1'!C17</f>
        <v>301-B</v>
      </c>
      <c r="D17" s="9" t="str">
        <f>'1'!D17</f>
        <v>IIND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82.21</v>
      </c>
      <c r="N17" s="15">
        <v>0.93</v>
      </c>
      <c r="Q17" s="15"/>
    </row>
    <row r="18" spans="1:17" s="11" customFormat="1" x14ac:dyDescent="0.2">
      <c r="A18" s="9" t="str">
        <f>'1'!A18</f>
        <v>HIGIENE Y SEGURIDAD INDUSTRIAL</v>
      </c>
      <c r="B18" s="9" t="s">
        <v>53</v>
      </c>
      <c r="C18" s="9" t="str">
        <f>'1'!C18</f>
        <v>401-A</v>
      </c>
      <c r="D18" s="9" t="str">
        <f>'1'!D18</f>
        <v>IIND</v>
      </c>
      <c r="E18" s="9">
        <f>'1'!E18</f>
        <v>11</v>
      </c>
      <c r="F18" s="9">
        <v>6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35.9</v>
      </c>
      <c r="N18" s="15">
        <v>0.45</v>
      </c>
    </row>
    <row r="19" spans="1:17" s="11" customFormat="1" x14ac:dyDescent="0.2">
      <c r="A19" s="9" t="s">
        <v>35</v>
      </c>
      <c r="B19" s="9" t="s">
        <v>54</v>
      </c>
      <c r="C19" s="9" t="s">
        <v>39</v>
      </c>
      <c r="D19" s="9" t="s">
        <v>47</v>
      </c>
      <c r="E19" s="9">
        <v>11</v>
      </c>
      <c r="F19" s="9">
        <v>6</v>
      </c>
      <c r="G19" s="9"/>
      <c r="H19" s="10"/>
      <c r="I19" s="9">
        <f t="shared" si="0"/>
        <v>5</v>
      </c>
      <c r="J19" s="10"/>
      <c r="K19" s="9">
        <v>0</v>
      </c>
      <c r="L19" s="10">
        <f t="shared" si="1"/>
        <v>0</v>
      </c>
      <c r="M19" s="9">
        <v>42.54</v>
      </c>
      <c r="N19" s="15">
        <v>0.55000000000000004</v>
      </c>
    </row>
    <row r="20" spans="1:17" s="11" customFormat="1" x14ac:dyDescent="0.2">
      <c r="A20" s="9" t="s">
        <v>35</v>
      </c>
      <c r="B20" s="9" t="s">
        <v>55</v>
      </c>
      <c r="C20" s="9" t="s">
        <v>39</v>
      </c>
      <c r="D20" s="9" t="s">
        <v>47</v>
      </c>
      <c r="E20" s="9">
        <v>11</v>
      </c>
      <c r="F20" s="9">
        <v>8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59.27</v>
      </c>
      <c r="N20" s="15">
        <v>0.73</v>
      </c>
    </row>
    <row r="21" spans="1:17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7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7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7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7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7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7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7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89</v>
      </c>
      <c r="G28" s="17">
        <f>SUM(G14:G27)</f>
        <v>0</v>
      </c>
      <c r="H28" s="18">
        <f>SUM(F28:G28)/E28</f>
        <v>0.71199999999999997</v>
      </c>
      <c r="I28" s="17">
        <f t="shared" si="0"/>
        <v>36</v>
      </c>
      <c r="J28" s="18">
        <f t="shared" ref="J28" si="2">I28/E28</f>
        <v>0.28799999999999998</v>
      </c>
      <c r="K28" s="17">
        <f>SUM(K14:K27)</f>
        <v>0</v>
      </c>
      <c r="L28" s="18">
        <f t="shared" si="1"/>
        <v>0</v>
      </c>
      <c r="M28" s="17">
        <f>AVERAGE(M14:M27)</f>
        <v>58.285714285714285</v>
      </c>
      <c r="N28" s="19">
        <f>AVERAGE(N14:N27)</f>
        <v>0.69285714285714284</v>
      </c>
    </row>
    <row r="30" spans="1:17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7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42"/>
      <c r="H34" s="42"/>
      <c r="I34" s="42"/>
      <c r="J34" s="42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28" t="str">
        <f>B10</f>
        <v>MII. Socorro Aguirre Fernández</v>
      </c>
      <c r="C37" s="28"/>
      <c r="D37" s="28"/>
      <c r="E37" s="13"/>
      <c r="F37" s="13"/>
      <c r="G37" s="28" t="s">
        <v>56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8" zoomScale="120" zoomScaleNormal="120" zoomScaleSheetLayoutView="100" workbookViewId="0">
      <selection activeCell="C16" sqref="C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2" t="s">
        <v>57</v>
      </c>
      <c r="C8" s="42"/>
      <c r="D8" s="14" t="s">
        <v>5</v>
      </c>
      <c r="E8" s="20">
        <v>5</v>
      </c>
      <c r="F8"/>
      <c r="G8" s="4" t="s">
        <v>6</v>
      </c>
      <c r="H8" s="20">
        <v>3</v>
      </c>
      <c r="I8" s="41" t="s">
        <v>7</v>
      </c>
      <c r="J8" s="41"/>
      <c r="K8" s="41"/>
      <c r="L8" s="46" t="s">
        <v>42</v>
      </c>
      <c r="M8" s="46"/>
      <c r="N8" s="46"/>
    </row>
    <row r="10" spans="1:14" x14ac:dyDescent="0.2">
      <c r="A10" s="4" t="s">
        <v>8</v>
      </c>
      <c r="B10" s="42" t="s">
        <v>40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34" t="s">
        <v>10</v>
      </c>
      <c r="C12" s="34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9" t="s">
        <v>21</v>
      </c>
    </row>
    <row r="13" spans="1:14" x14ac:dyDescent="0.2">
      <c r="A13" s="44"/>
      <c r="B13" s="35"/>
      <c r="C13" s="35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40"/>
    </row>
    <row r="14" spans="1:14" s="11" customFormat="1" x14ac:dyDescent="0.2">
      <c r="A14" s="21" t="s">
        <v>31</v>
      </c>
      <c r="B14" s="9" t="s">
        <v>58</v>
      </c>
      <c r="C14" s="9" t="s">
        <v>36</v>
      </c>
      <c r="D14" s="21" t="s">
        <v>30</v>
      </c>
      <c r="E14" s="21">
        <v>29</v>
      </c>
      <c r="F14" s="21">
        <v>7</v>
      </c>
      <c r="G14" s="21">
        <v>15</v>
      </c>
      <c r="H14" s="22">
        <f t="shared" ref="H14:H18" si="0">F14/E14</f>
        <v>0.2413793103448276</v>
      </c>
      <c r="I14" s="21">
        <f t="shared" ref="I14:I28" si="1">(E14-SUM(F14:G14))-K14</f>
        <v>0</v>
      </c>
      <c r="J14" s="22">
        <f t="shared" ref="J14:J28" si="2">I14/E14</f>
        <v>0</v>
      </c>
      <c r="K14" s="21">
        <v>7</v>
      </c>
      <c r="L14" s="22">
        <f t="shared" ref="L14:L28" si="3">K14/E14</f>
        <v>0.2413793103448276</v>
      </c>
      <c r="M14" s="25">
        <f>(86+82+79+85+75+85+87+85+82+80+73+86+84+87+84+80+83+82+78+80+79)/29</f>
        <v>59.379310344827587</v>
      </c>
      <c r="N14" s="15">
        <v>0.76</v>
      </c>
    </row>
    <row r="15" spans="1:14" s="11" customFormat="1" x14ac:dyDescent="0.2">
      <c r="A15" s="21" t="s">
        <v>31</v>
      </c>
      <c r="B15" s="9" t="s">
        <v>58</v>
      </c>
      <c r="C15" s="9" t="s">
        <v>37</v>
      </c>
      <c r="D15" s="21" t="s">
        <v>30</v>
      </c>
      <c r="E15" s="21">
        <v>28</v>
      </c>
      <c r="F15" s="21">
        <v>11</v>
      </c>
      <c r="G15" s="21">
        <v>12</v>
      </c>
      <c r="H15" s="22">
        <f t="shared" si="0"/>
        <v>0.39285714285714285</v>
      </c>
      <c r="I15" s="21">
        <f t="shared" si="1"/>
        <v>0</v>
      </c>
      <c r="J15" s="22">
        <f t="shared" si="2"/>
        <v>0</v>
      </c>
      <c r="K15" s="21">
        <v>5</v>
      </c>
      <c r="L15" s="22">
        <f t="shared" si="3"/>
        <v>0.17857142857142858</v>
      </c>
      <c r="M15" s="25">
        <f>(83+78+82+85+73+87+79+78+91+79+75+72+78+74+82+75+77+78+74+85+76+77+73)/28</f>
        <v>64.678571428571431</v>
      </c>
      <c r="N15" s="15">
        <v>0.82</v>
      </c>
    </row>
    <row r="16" spans="1:14" s="11" customFormat="1" x14ac:dyDescent="0.2">
      <c r="A16" s="21" t="s">
        <v>34</v>
      </c>
      <c r="B16" s="9" t="s">
        <v>58</v>
      </c>
      <c r="C16" s="9" t="s">
        <v>41</v>
      </c>
      <c r="D16" s="21" t="s">
        <v>30</v>
      </c>
      <c r="E16" s="21">
        <v>21</v>
      </c>
      <c r="F16" s="21">
        <v>8</v>
      </c>
      <c r="G16" s="21">
        <v>12</v>
      </c>
      <c r="H16" s="22">
        <f t="shared" si="0"/>
        <v>0.38095238095238093</v>
      </c>
      <c r="I16" s="21">
        <f t="shared" si="1"/>
        <v>0</v>
      </c>
      <c r="J16" s="22">
        <f t="shared" si="2"/>
        <v>0</v>
      </c>
      <c r="K16" s="21">
        <v>1</v>
      </c>
      <c r="L16" s="22">
        <f t="shared" si="3"/>
        <v>4.7619047619047616E-2</v>
      </c>
      <c r="M16" s="25">
        <f>(82+90+84+76+82+79+84+79+82+87+77+81+82+83+79+75+81+82+76+86)/21</f>
        <v>77.476190476190482</v>
      </c>
      <c r="N16" s="15">
        <v>0.76</v>
      </c>
    </row>
    <row r="17" spans="1:14" s="11" customFormat="1" x14ac:dyDescent="0.2">
      <c r="A17" s="21" t="s">
        <v>34</v>
      </c>
      <c r="B17" s="9" t="s">
        <v>58</v>
      </c>
      <c r="C17" s="9" t="s">
        <v>38</v>
      </c>
      <c r="D17" s="21" t="s">
        <v>30</v>
      </c>
      <c r="E17" s="21">
        <v>14</v>
      </c>
      <c r="F17" s="21">
        <v>7</v>
      </c>
      <c r="G17" s="21">
        <v>7</v>
      </c>
      <c r="H17" s="22">
        <f t="shared" si="0"/>
        <v>0.5</v>
      </c>
      <c r="I17" s="21">
        <f t="shared" si="1"/>
        <v>0</v>
      </c>
      <c r="J17" s="22">
        <f t="shared" si="2"/>
        <v>0</v>
      </c>
      <c r="K17" s="21"/>
      <c r="L17" s="22">
        <f t="shared" si="3"/>
        <v>0</v>
      </c>
      <c r="M17" s="25">
        <f>(85+84+84+82+85+87+91+81+80+80+82+79+84+80)/14</f>
        <v>83.142857142857139</v>
      </c>
      <c r="N17" s="15">
        <v>0.5</v>
      </c>
    </row>
    <row r="18" spans="1:14" s="11" customFormat="1" x14ac:dyDescent="0.2">
      <c r="A18" s="21" t="s">
        <v>35</v>
      </c>
      <c r="B18" s="9" t="s">
        <v>58</v>
      </c>
      <c r="C18" s="9" t="s">
        <v>39</v>
      </c>
      <c r="D18" s="21" t="s">
        <v>30</v>
      </c>
      <c r="E18" s="21">
        <v>11</v>
      </c>
      <c r="F18" s="21">
        <v>2</v>
      </c>
      <c r="G18" s="21">
        <v>6</v>
      </c>
      <c r="H18" s="22">
        <f t="shared" si="0"/>
        <v>0.18181818181818182</v>
      </c>
      <c r="I18" s="21">
        <f t="shared" si="1"/>
        <v>0</v>
      </c>
      <c r="J18" s="22">
        <f t="shared" si="2"/>
        <v>0</v>
      </c>
      <c r="K18" s="21">
        <v>3</v>
      </c>
      <c r="L18" s="22">
        <f t="shared" si="3"/>
        <v>0.27272727272727271</v>
      </c>
      <c r="M18" s="25">
        <f>(81+78+78+ 88+80+77+79+82)/11</f>
        <v>58.454545454545453</v>
      </c>
      <c r="N18" s="15">
        <v>0.73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103</v>
      </c>
      <c r="F28" s="17">
        <f>SUM(F14:F27)</f>
        <v>35</v>
      </c>
      <c r="G28" s="17">
        <f>SUM(G14:G27)</f>
        <v>52</v>
      </c>
      <c r="H28" s="18">
        <f>SUM(F28:G28)/E28</f>
        <v>0.84466019417475724</v>
      </c>
      <c r="I28" s="17">
        <f t="shared" si="1"/>
        <v>0</v>
      </c>
      <c r="J28" s="18">
        <f t="shared" si="2"/>
        <v>0</v>
      </c>
      <c r="K28" s="17">
        <f>SUM(K14:K27)</f>
        <v>16</v>
      </c>
      <c r="L28" s="18">
        <f t="shared" si="3"/>
        <v>0.1553398058252427</v>
      </c>
      <c r="M28" s="17">
        <f>AVERAGE(M14:M27)</f>
        <v>68.626294969398401</v>
      </c>
      <c r="N28" s="19">
        <f>AVERAGE(N14:N27)</f>
        <v>0.71399999999999997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55.5" customHeight="1" x14ac:dyDescent="0.2">
      <c r="B34" s="45" t="s">
        <v>32</v>
      </c>
      <c r="C34" s="45"/>
      <c r="D34" s="45"/>
      <c r="G34" s="45" t="s">
        <v>33</v>
      </c>
      <c r="H34" s="45"/>
      <c r="I34" s="45"/>
      <c r="J34" s="45"/>
    </row>
    <row r="35" spans="1:10" hidden="1" x14ac:dyDescent="0.2">
      <c r="A35" s="32" t="e">
        <v>#REF!</v>
      </c>
      <c r="B35" s="32"/>
      <c r="C35" s="6"/>
      <c r="E35" s="32"/>
      <c r="F35" s="32"/>
      <c r="G35" s="32"/>
      <c r="H35" s="32"/>
    </row>
    <row r="36" spans="1:10" hidden="1" x14ac:dyDescent="0.2"/>
    <row r="37" spans="1:10" ht="45" customHeight="1" x14ac:dyDescent="0.2">
      <c r="B37" s="28" t="str">
        <f>B10</f>
        <v>MII. SOCORRO AGUIRRE FERNANDEZ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2023-01-18T16:08:15Z</dcterms:modified>
  <cp:category/>
  <cp:contentStatus/>
</cp:coreProperties>
</file>