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S\SEGUNDO REPORTE\"/>
    </mc:Choice>
  </mc:AlternateContent>
  <xr:revisionPtr revIDLastSave="0" documentId="13_ncr:1_{1D91E92A-8824-4139-B09C-6E6790AFF93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2" l="1"/>
  <c r="L17" i="22"/>
  <c r="H18" i="22"/>
  <c r="L18" i="22"/>
  <c r="C15" i="22"/>
  <c r="E15" i="22"/>
  <c r="H15" i="22"/>
  <c r="I15" i="22"/>
  <c r="J15" i="22" s="1"/>
  <c r="L15" i="22"/>
  <c r="E14" i="22"/>
  <c r="I18" i="22" l="1"/>
  <c r="J18" i="22" s="1"/>
  <c r="I17" i="22"/>
  <c r="J17" i="22" s="1"/>
  <c r="N16" i="10"/>
  <c r="N15" i="10"/>
  <c r="N14" i="10"/>
  <c r="N28" i="10" s="1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 s="1"/>
  <c r="J16" i="25" s="1"/>
  <c r="D16" i="25"/>
  <c r="C16" i="25"/>
  <c r="A16" i="25"/>
  <c r="E15" i="25"/>
  <c r="I15" i="25"/>
  <c r="J15" i="25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 s="1"/>
  <c r="J15" i="24" s="1"/>
  <c r="D15" i="24"/>
  <c r="C15" i="24"/>
  <c r="A15" i="24"/>
  <c r="E14" i="24"/>
  <c r="I14" i="24"/>
  <c r="J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 s="1"/>
  <c r="J16" i="23" s="1"/>
  <c r="D16" i="23"/>
  <c r="C16" i="23"/>
  <c r="A16" i="23"/>
  <c r="E15" i="23"/>
  <c r="I15" i="23"/>
  <c r="J15" i="23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A15" i="22"/>
  <c r="D15" i="22"/>
  <c r="A16" i="22"/>
  <c r="C16" i="22"/>
  <c r="D16" i="22"/>
  <c r="E16" i="22"/>
  <c r="L16" i="22" s="1"/>
  <c r="C14" i="22"/>
  <c r="D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I16" i="22"/>
  <c r="J16" i="22" s="1"/>
  <c r="H16" i="22"/>
  <c r="B37" i="10"/>
  <c r="M28" i="10"/>
  <c r="K28" i="10"/>
  <c r="G28" i="10"/>
  <c r="F28" i="10"/>
  <c r="E28" i="10"/>
  <c r="L16" i="10"/>
  <c r="I16" i="10"/>
  <c r="L15" i="10"/>
  <c r="I15" i="10"/>
  <c r="L14" i="10"/>
  <c r="I14" i="10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7" i="25"/>
  <c r="H18" i="25"/>
  <c r="H19" i="25"/>
  <c r="H20" i="25"/>
  <c r="H21" i="25"/>
  <c r="H22" i="25"/>
  <c r="H23" i="25"/>
  <c r="H24" i="25"/>
  <c r="H25" i="25"/>
  <c r="H26" i="25"/>
  <c r="H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L14" i="23"/>
  <c r="L15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8" i="23" s="1"/>
  <c r="I28" i="10"/>
  <c r="L28" i="10"/>
  <c r="I28" i="23"/>
  <c r="J28" i="23" s="1"/>
  <c r="E28" i="24" l="1"/>
  <c r="L28" i="23"/>
  <c r="L14" i="22"/>
  <c r="H14" i="23"/>
  <c r="L16" i="23"/>
  <c r="H15" i="24"/>
  <c r="E28" i="25"/>
  <c r="H16" i="25"/>
  <c r="L14" i="25"/>
  <c r="E28" i="22"/>
  <c r="I14" i="22"/>
  <c r="J14" i="22" s="1"/>
  <c r="I28" i="24" l="1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<sst xmlns="http://schemas.openxmlformats.org/spreadsheetml/2006/main" count="180" uniqueCount="41">
  <si>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</si>
  <si>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</si>
  <si>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</si>
  <si>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</si>
  <si>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</si>
  <si>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</si>
  <si>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</si>
  <si>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</si>
  <si>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</si>
  <si>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</si>
  <si>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</si>
  <si>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</si>
  <si>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</si>
  <si>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</si>
  <si>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</si>
  <si>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</si>
  <si>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</si>
  <si>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</si>
  <si>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</si>
  <si>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</si>
  <si>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</si>
  <si>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</si>
  <si>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</si>
  <si>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</si>
  <si>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</si>
  <si>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</si>
  <si>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</si>
  <si>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</si>
  <si>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</si>
  <si>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</si>
  <si>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</si>
  <si>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Dinámica</t>
  </si>
  <si>
    <t>302A</t>
  </si>
  <si>
    <t>IEM</t>
  </si>
  <si>
    <t>302B</t>
  </si>
  <si>
    <t>Proyectos de Manufactura</t>
  </si>
  <si>
    <t>702A</t>
  </si>
  <si>
    <t>ELECTROMECÁNICA</t>
  </si>
  <si>
    <t>JOEL FRANCISCO PAVA CHIPOL</t>
  </si>
  <si>
    <t>ESTEBAN DOMINGUEZ FISCAL</t>
  </si>
  <si>
    <t>Sep 2022-Ene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</si>
</sst>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0" fontId="4" fillId="0" borderId="9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40</v>
      </c>
      <c r="M8" s="29"/>
      <c r="N8" s="29"/>
    </row>
    <row r="10" spans="1:14" x14ac:dyDescent="0.25">
      <c r="A10" s="4" t="s">
        <v>8</v>
      </c>
      <c r="B10" s="29" t="s">
        <v>38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31</v>
      </c>
      <c r="B14" s="9" t="s">
        <v>21</v>
      </c>
      <c r="C14" s="9" t="s">
        <v>32</v>
      </c>
      <c r="D14" s="9" t="s">
        <v>33</v>
      </c>
      <c r="E14" s="9">
        <v>35</v>
      </c>
      <c r="F14" s="9">
        <v>29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21">
        <v>60.42</v>
      </c>
      <c r="N14" s="15">
        <f>F14/E14</f>
        <v>0.82857142857142863</v>
      </c>
    </row>
    <row r="15" spans="1:14" s="11" customFormat="1" x14ac:dyDescent="0.25">
      <c r="A15" s="9" t="s">
        <v>31</v>
      </c>
      <c r="B15" s="9" t="s">
        <v>21</v>
      </c>
      <c r="C15" s="9" t="s">
        <v>34</v>
      </c>
      <c r="D15" s="9" t="s">
        <v>33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47.82</v>
      </c>
      <c r="N15" s="15">
        <f t="shared" ref="N15:N16" si="2">F15/E15</f>
        <v>1</v>
      </c>
    </row>
    <row r="16" spans="1:14" s="11" customFormat="1" x14ac:dyDescent="0.25">
      <c r="A16" s="9" t="s">
        <v>35</v>
      </c>
      <c r="B16" s="9" t="s">
        <v>21</v>
      </c>
      <c r="C16" s="9" t="s">
        <v>36</v>
      </c>
      <c r="D16" s="9" t="s">
        <v>33</v>
      </c>
      <c r="E16" s="9">
        <v>37</v>
      </c>
      <c r="F16" s="9">
        <v>35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21">
        <v>75.42</v>
      </c>
      <c r="N16" s="15">
        <f t="shared" si="2"/>
        <v>0.94594594594594594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85</v>
      </c>
      <c r="G28" s="17">
        <f>SUM(G14:G27)</f>
        <v>0</v>
      </c>
      <c r="H28" s="18">
        <v>0</v>
      </c>
      <c r="I28" s="17">
        <f t="shared" si="0"/>
        <v>8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61.220000000000006</v>
      </c>
      <c r="N28" s="19">
        <f>AVERAGE(N14:N27)</f>
        <v>0.92483912483912489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JOEL FRANCISCO PAVA CHIPOL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33" sqref="N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3" width="11.44140625" style="1"/>
    <col min="14" max="14" width="18.77734375" style="1" bestFit="1" customWidth="1"/>
    <col min="15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5">
      <c r="A10" s="4" t="s">
        <v>8</v>
      </c>
      <c r="B10" s="29" t="str">
        <f>'1'!B10</f>
        <v>JOEL FRANCISCO PAVA CHIPOL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>
        <v>3</v>
      </c>
      <c r="G14" s="9"/>
      <c r="H14" s="10">
        <f t="shared" ref="H14:H27" si="0">F14/E14</f>
        <v>8.5714285714285715E-2</v>
      </c>
      <c r="I14" s="9">
        <f t="shared" ref="I14:I28" si="1">(E14-SUM(F14:G14))-K14</f>
        <v>32</v>
      </c>
      <c r="J14" s="10">
        <f t="shared" ref="J14:J28" si="2">I14/E14</f>
        <v>0.91428571428571426</v>
      </c>
      <c r="K14" s="9"/>
      <c r="L14" s="10">
        <f t="shared" ref="L14:L28" si="3">K14/E14</f>
        <v>0</v>
      </c>
      <c r="M14" s="42">
        <v>0.83</v>
      </c>
      <c r="N14" s="41">
        <v>0.60571428569999997</v>
      </c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>
        <v>2</v>
      </c>
      <c r="G15" s="9"/>
      <c r="H15" s="10">
        <f>F15/E15</f>
        <v>9.5238095238095233E-2</v>
      </c>
      <c r="I15" s="9">
        <f>(E15-SUM(F15:G15))-K15</f>
        <v>19</v>
      </c>
      <c r="J15" s="10">
        <f>I15/E15</f>
        <v>0.90476190476190477</v>
      </c>
      <c r="K15" s="9"/>
      <c r="L15" s="10">
        <f>K15/E15</f>
        <v>0</v>
      </c>
      <c r="M15" s="42">
        <v>0.91</v>
      </c>
      <c r="N15" s="41">
        <v>0.70285714290000001</v>
      </c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>
        <v>0</v>
      </c>
      <c r="G16" s="9"/>
      <c r="H16" s="10">
        <f>F16/E16</f>
        <v>0</v>
      </c>
      <c r="I16" s="9">
        <f>(E16-SUM(F16:G16))-K16</f>
        <v>37</v>
      </c>
      <c r="J16" s="10">
        <f>I16/E16</f>
        <v>1</v>
      </c>
      <c r="K16" s="9"/>
      <c r="L16" s="10">
        <f>K16/E16</f>
        <v>0</v>
      </c>
      <c r="M16" s="42">
        <v>1</v>
      </c>
      <c r="N16" s="41">
        <v>0.90675675680000001</v>
      </c>
    </row>
    <row r="17" spans="1:14" s="11" customFormat="1" x14ac:dyDescent="0.25">
      <c r="A17" s="9" t="s">
        <v>31</v>
      </c>
      <c r="B17" s="9"/>
      <c r="C17" s="9" t="s">
        <v>32</v>
      </c>
      <c r="D17" s="9" t="s">
        <v>33</v>
      </c>
      <c r="E17" s="9">
        <v>35</v>
      </c>
      <c r="F17" s="9">
        <v>3</v>
      </c>
      <c r="G17" s="9"/>
      <c r="H17" s="10">
        <f t="shared" si="0"/>
        <v>8.5714285714285715E-2</v>
      </c>
      <c r="I17" s="9">
        <f t="shared" si="1"/>
        <v>32</v>
      </c>
      <c r="J17" s="10">
        <f t="shared" si="2"/>
        <v>0.91428571428571426</v>
      </c>
      <c r="K17" s="9"/>
      <c r="L17" s="10">
        <f t="shared" si="3"/>
        <v>0</v>
      </c>
      <c r="M17" s="42">
        <v>0.9</v>
      </c>
      <c r="N17" s="41">
        <v>0.71428571429999999</v>
      </c>
    </row>
    <row r="18" spans="1:14" s="11" customFormat="1" x14ac:dyDescent="0.25">
      <c r="A18" s="9" t="s">
        <v>31</v>
      </c>
      <c r="B18" s="9"/>
      <c r="C18" s="9" t="s">
        <v>34</v>
      </c>
      <c r="D18" s="9" t="s">
        <v>33</v>
      </c>
      <c r="E18" s="9">
        <v>21</v>
      </c>
      <c r="F18" s="9">
        <v>2</v>
      </c>
      <c r="G18" s="9"/>
      <c r="H18" s="10">
        <f t="shared" si="0"/>
        <v>9.5238095238095233E-2</v>
      </c>
      <c r="I18" s="9">
        <f t="shared" si="1"/>
        <v>19</v>
      </c>
      <c r="J18" s="10">
        <f t="shared" si="2"/>
        <v>0.90476190476190477</v>
      </c>
      <c r="K18" s="9"/>
      <c r="L18" s="10">
        <f t="shared" si="3"/>
        <v>0</v>
      </c>
      <c r="M18" s="42">
        <v>0.9</v>
      </c>
      <c r="N18" s="41">
        <v>0.72564935060000002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149</v>
      </c>
      <c r="F28" s="17">
        <f>SUM(F14:F27)</f>
        <v>10</v>
      </c>
      <c r="G28" s="17">
        <f>SUM(G14:G27)</f>
        <v>0</v>
      </c>
      <c r="H28" s="18">
        <f>SUM(F28:G28)/E28</f>
        <v>6.7114093959731544E-2</v>
      </c>
      <c r="I28" s="17">
        <f t="shared" si="1"/>
        <v>139</v>
      </c>
      <c r="J28" s="18">
        <f t="shared" si="2"/>
        <v>0.93288590604026844</v>
      </c>
      <c r="K28" s="17">
        <f>SUM(K14:K27)</f>
        <v>0</v>
      </c>
      <c r="L28" s="18">
        <f t="shared" si="3"/>
        <v>0</v>
      </c>
      <c r="M28" s="17">
        <f>AVERAGE(M14:M27)</f>
        <v>0.90800000000000003</v>
      </c>
      <c r="N28" s="19">
        <f>AVERAGE(N14:N27)</f>
        <v>0.73105265005999998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t="13.2" hidden="1" customHeight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JOEL FRANCISCO PAVA CHIPOL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5">
      <c r="A10" s="4" t="s">
        <v>8</v>
      </c>
      <c r="B10" s="29" t="str">
        <f>'1'!B10</f>
        <v>JOEL FRANCISCO PAVA CHIPOL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JOEL FRANCISCO PAVA CHIPOL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5">
      <c r="A10" s="4" t="s">
        <v>8</v>
      </c>
      <c r="B10" s="29" t="str">
        <f>'1'!B10</f>
        <v>JOEL FRANCISCO PAVA CHIPOL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JOEL FRANCISCO PAVA CHIPOL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5">
      <c r="A10" s="4" t="s">
        <v>8</v>
      </c>
      <c r="B10" s="29" t="str">
        <f>'1'!B10</f>
        <v>JOEL FRANCISCO PAVA CHIPOL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JOEL FRANCISCO PAVA CHIPOL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2022-11-07T20:37:23Z</dcterms:modified>
  <cp:category/>
  <cp:contentStatus/>
</cp:coreProperties>
</file>