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S\REPORTE FINAL\"/>
    </mc:Choice>
  </mc:AlternateContent>
  <xr:revisionPtr revIDLastSave="0" documentId="13_ncr:1_{A87D841A-0A62-4A14-AB7B-562EBA243D5E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4" l="1"/>
  <c r="C16" i="24"/>
  <c r="I16" i="24"/>
  <c r="D16" i="24"/>
  <c r="A16" i="24"/>
  <c r="L14" i="24"/>
  <c r="L17" i="22"/>
  <c r="L18" i="22"/>
  <c r="C15" i="22"/>
  <c r="E15" i="22"/>
  <c r="I15" i="22" s="1"/>
  <c r="E14" i="22"/>
  <c r="L16" i="24" l="1"/>
  <c r="I14" i="24"/>
  <c r="L15" i="22"/>
  <c r="I18" i="22"/>
  <c r="I17" i="22"/>
  <c r="N16" i="10"/>
  <c r="N15" i="10"/>
  <c r="N14" i="10"/>
  <c r="N28" i="25"/>
  <c r="M28" i="25"/>
  <c r="K28" i="25"/>
  <c r="G28" i="25"/>
  <c r="F28" i="25"/>
  <c r="E16" i="25"/>
  <c r="I16" i="25" s="1"/>
  <c r="J16" i="25" s="1"/>
  <c r="D16" i="25"/>
  <c r="C16" i="25"/>
  <c r="A16" i="25"/>
  <c r="E15" i="25"/>
  <c r="L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6" i="24"/>
  <c r="M26" i="24"/>
  <c r="K26" i="24"/>
  <c r="G26" i="24"/>
  <c r="F26" i="24"/>
  <c r="E18" i="24"/>
  <c r="I18" i="24" s="1"/>
  <c r="D18" i="24"/>
  <c r="C18" i="24"/>
  <c r="A18" i="24"/>
  <c r="E17" i="24"/>
  <c r="I17" i="24" s="1"/>
  <c r="D17" i="24"/>
  <c r="C17" i="24"/>
  <c r="A17" i="24"/>
  <c r="E15" i="24"/>
  <c r="I15" i="24" s="1"/>
  <c r="D15" i="24"/>
  <c r="A15" i="24"/>
  <c r="B10" i="24"/>
  <c r="B35" i="24" s="1"/>
  <c r="L8" i="24"/>
  <c r="H8" i="24"/>
  <c r="E8" i="24"/>
  <c r="N28" i="23"/>
  <c r="M28" i="23"/>
  <c r="K28" i="23"/>
  <c r="G28" i="23"/>
  <c r="F28" i="23"/>
  <c r="I16" i="23"/>
  <c r="D16" i="23"/>
  <c r="C16" i="23"/>
  <c r="A16" i="23"/>
  <c r="E15" i="23"/>
  <c r="L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D15" i="22"/>
  <c r="A16" i="22"/>
  <c r="C16" i="22"/>
  <c r="D16" i="22"/>
  <c r="E16" i="22"/>
  <c r="L16" i="22" s="1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M28" i="10"/>
  <c r="K28" i="10"/>
  <c r="G28" i="10"/>
  <c r="F28" i="10"/>
  <c r="E28" i="10"/>
  <c r="L16" i="10"/>
  <c r="I16" i="10"/>
  <c r="L15" i="10"/>
  <c r="I15" i="10"/>
  <c r="L14" i="10"/>
  <c r="I14" i="10"/>
  <c r="H15" i="25" l="1"/>
  <c r="L28" i="10"/>
  <c r="I15" i="23"/>
  <c r="I16" i="22"/>
  <c r="I15" i="25"/>
  <c r="J15" i="25" s="1"/>
  <c r="E28" i="23"/>
  <c r="H28" i="23" s="1"/>
  <c r="I28" i="10"/>
  <c r="L14" i="23"/>
  <c r="N28" i="10"/>
  <c r="H14" i="25"/>
  <c r="L16" i="25"/>
  <c r="L18" i="24"/>
  <c r="L17" i="24"/>
  <c r="L15" i="24"/>
  <c r="E26" i="24"/>
  <c r="L14" i="22"/>
  <c r="E28" i="25"/>
  <c r="H16" i="25"/>
  <c r="L14" i="25"/>
  <c r="E28" i="22"/>
  <c r="I14" i="22"/>
  <c r="L28" i="23" l="1"/>
  <c r="I28" i="23"/>
  <c r="J28" i="23" s="1"/>
  <c r="I26" i="24"/>
  <c r="J26" i="24" s="1"/>
  <c r="L26" i="24"/>
  <c r="H26" i="24"/>
  <c r="I28" i="25"/>
  <c r="J28" i="25" s="1"/>
  <c r="L28" i="25"/>
  <c r="H28" i="25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<sst xmlns="http://schemas.openxmlformats.org/spreadsheetml/2006/main" count="203" uniqueCount="47">
  <si>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</si>
  <si>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</si>
  <si>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</si>
  <si>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</si>
  <si>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</si>
  <si>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</si>
  <si>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</si>
  <si>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</si>
  <si>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</si>
  <si>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</si>
  <si>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</si>
  <si>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</si>
  <si>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</si>
  <si>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</si>
  <si>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</si>
  <si>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</si>
  <si>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</si>
  <si>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</si>
  <si>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</si>
  <si>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</si>
  <si>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</si>
  <si>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</si>
  <si>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</si>
  <si>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</si>
  <si>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</si>
  <si>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</si>
  <si>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</si>
  <si>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</si>
  <si>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</si>
  <si>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</si>
  <si>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</si>
  <si>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Dinámica</t>
  </si>
  <si>
    <t>302A</t>
  </si>
  <si>
    <t>IEM</t>
  </si>
  <si>
    <t>302B</t>
  </si>
  <si>
    <t>Proyectos de Manufactura</t>
  </si>
  <si>
    <t>702A</t>
  </si>
  <si>
    <t>ELECTROMECÁNICA</t>
  </si>
  <si>
    <t>JOEL FRANCISCO PAVA CHIPOL</t>
  </si>
  <si>
    <t>ESTEBAN DOMINGUEZ FISCAL</t>
  </si>
  <si>
    <t>Sep 2022-Ene 2023</t>
  </si>
  <si>
    <t>II</t>
  </si>
  <si>
    <t>III</t>
  </si>
  <si>
    <t>IV</t>
  </si>
  <si>
    <t>V</t>
  </si>
  <si>
    <t>VI</t>
  </si>
  <si>
    <t>Joel Francisco Pava Chipol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</si>
</sst>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10" fontId="4" fillId="0" borderId="9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4</v>
      </c>
      <c r="C8" s="36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36" t="s">
        <v>40</v>
      </c>
      <c r="M8" s="36"/>
      <c r="N8" s="36"/>
    </row>
    <row r="10" spans="1:14" x14ac:dyDescent="0.25">
      <c r="A10" s="4" t="s">
        <v>8</v>
      </c>
      <c r="B10" s="36" t="s">
        <v>38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">
        <v>31</v>
      </c>
      <c r="B14" s="9" t="s">
        <v>21</v>
      </c>
      <c r="C14" s="9" t="s">
        <v>32</v>
      </c>
      <c r="D14" s="9" t="s">
        <v>33</v>
      </c>
      <c r="E14" s="9">
        <v>35</v>
      </c>
      <c r="F14" s="9">
        <v>29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21">
        <v>60.42</v>
      </c>
      <c r="N14" s="15">
        <f>F14/E14</f>
        <v>0.82857142857142863</v>
      </c>
    </row>
    <row r="15" spans="1:14" s="11" customFormat="1" x14ac:dyDescent="0.25">
      <c r="A15" s="9" t="s">
        <v>31</v>
      </c>
      <c r="B15" s="9" t="s">
        <v>21</v>
      </c>
      <c r="C15" s="9" t="s">
        <v>34</v>
      </c>
      <c r="D15" s="9" t="s">
        <v>33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21">
        <v>47.82</v>
      </c>
      <c r="N15" s="15">
        <f t="shared" ref="N15:N16" si="2">F15/E15</f>
        <v>1</v>
      </c>
    </row>
    <row r="16" spans="1:14" s="11" customFormat="1" x14ac:dyDescent="0.25">
      <c r="A16" s="9" t="s">
        <v>35</v>
      </c>
      <c r="B16" s="9" t="s">
        <v>21</v>
      </c>
      <c r="C16" s="9" t="s">
        <v>36</v>
      </c>
      <c r="D16" s="9" t="s">
        <v>33</v>
      </c>
      <c r="E16" s="9">
        <v>37</v>
      </c>
      <c r="F16" s="9">
        <v>35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21">
        <v>75.42</v>
      </c>
      <c r="N16" s="15">
        <f t="shared" si="2"/>
        <v>0.94594594594594594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1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85</v>
      </c>
      <c r="G28" s="17">
        <f>SUM(G14:G27)</f>
        <v>0</v>
      </c>
      <c r="H28" s="18">
        <v>0</v>
      </c>
      <c r="I28" s="17">
        <f t="shared" si="0"/>
        <v>8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61.220000000000006</v>
      </c>
      <c r="N28" s="19">
        <f>AVERAGE(N14:N27)</f>
        <v>0.92483912483912489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JOEL FRANCISCO PAVA CHIPOL</v>
      </c>
      <c r="C37" s="42"/>
      <c r="D37" s="42"/>
      <c r="E37" s="13"/>
      <c r="F37" s="13"/>
      <c r="G37" s="42" t="s">
        <v>39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3" width="11.44140625" style="1"/>
    <col min="14" max="14" width="18.77734375" style="1" bestFit="1" customWidth="1"/>
    <col min="15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 2022-Ene 2023</v>
      </c>
      <c r="M8" s="36"/>
      <c r="N8" s="36"/>
    </row>
    <row r="10" spans="1:14" x14ac:dyDescent="0.2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Dinámica</v>
      </c>
      <c r="B14" s="9" t="s">
        <v>41</v>
      </c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</v>
      </c>
      <c r="G14" s="9"/>
      <c r="H14" s="10"/>
      <c r="I14" s="9">
        <f t="shared" ref="I14:I28" si="0">(E14-SUM(F14:G14))-K14</f>
        <v>32</v>
      </c>
      <c r="J14" s="10"/>
      <c r="K14" s="9"/>
      <c r="L14" s="10">
        <f t="shared" ref="L14:L28" si="1">K14/E14</f>
        <v>0</v>
      </c>
      <c r="M14" s="23">
        <v>0.83</v>
      </c>
      <c r="N14" s="22">
        <v>0.60571428569999997</v>
      </c>
    </row>
    <row r="15" spans="1:14" s="11" customFormat="1" x14ac:dyDescent="0.25">
      <c r="A15" s="9" t="str">
        <f>'1'!A15</f>
        <v>Dinámica</v>
      </c>
      <c r="B15" s="9" t="s">
        <v>42</v>
      </c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2</v>
      </c>
      <c r="G15" s="9"/>
      <c r="H15" s="10"/>
      <c r="I15" s="9">
        <f>(E15-SUM(F15:G15))-K15</f>
        <v>19</v>
      </c>
      <c r="J15" s="10"/>
      <c r="K15" s="9"/>
      <c r="L15" s="10">
        <f>K15/E15</f>
        <v>0</v>
      </c>
      <c r="M15" s="23">
        <v>0.91</v>
      </c>
      <c r="N15" s="22">
        <v>0.70285714290000001</v>
      </c>
    </row>
    <row r="16" spans="1:14" s="11" customFormat="1" x14ac:dyDescent="0.25">
      <c r="A16" s="9" t="str">
        <f>'1'!A16</f>
        <v>Proyectos de Manufactura</v>
      </c>
      <c r="B16" s="9" t="s">
        <v>41</v>
      </c>
      <c r="C16" s="9" t="str">
        <f>'1'!C16</f>
        <v>702A</v>
      </c>
      <c r="D16" s="9" t="str">
        <f>'1'!D16</f>
        <v>IEM</v>
      </c>
      <c r="E16" s="9">
        <f>'1'!E16</f>
        <v>37</v>
      </c>
      <c r="F16" s="9">
        <v>0</v>
      </c>
      <c r="G16" s="9"/>
      <c r="H16" s="10"/>
      <c r="I16" s="9">
        <f>(E16-SUM(F16:G16))-K16</f>
        <v>37</v>
      </c>
      <c r="J16" s="10"/>
      <c r="K16" s="9"/>
      <c r="L16" s="10">
        <f>K16/E16</f>
        <v>0</v>
      </c>
      <c r="M16" s="23">
        <v>1</v>
      </c>
      <c r="N16" s="22">
        <v>0.90675675680000001</v>
      </c>
    </row>
    <row r="17" spans="1:14" s="11" customFormat="1" x14ac:dyDescent="0.25">
      <c r="A17" s="9" t="s">
        <v>31</v>
      </c>
      <c r="B17" s="9" t="s">
        <v>41</v>
      </c>
      <c r="C17" s="9" t="s">
        <v>32</v>
      </c>
      <c r="D17" s="9" t="s">
        <v>33</v>
      </c>
      <c r="E17" s="9">
        <v>35</v>
      </c>
      <c r="F17" s="9">
        <v>3</v>
      </c>
      <c r="G17" s="9"/>
      <c r="H17" s="10"/>
      <c r="I17" s="9">
        <f t="shared" si="0"/>
        <v>32</v>
      </c>
      <c r="J17" s="10"/>
      <c r="K17" s="9"/>
      <c r="L17" s="10">
        <f t="shared" si="1"/>
        <v>0</v>
      </c>
      <c r="M17" s="23">
        <v>0.9</v>
      </c>
      <c r="N17" s="22">
        <v>0.71428571429999999</v>
      </c>
    </row>
    <row r="18" spans="1:14" s="11" customFormat="1" x14ac:dyDescent="0.25">
      <c r="A18" s="9" t="s">
        <v>31</v>
      </c>
      <c r="B18" s="9" t="s">
        <v>42</v>
      </c>
      <c r="C18" s="9" t="s">
        <v>34</v>
      </c>
      <c r="D18" s="9" t="s">
        <v>33</v>
      </c>
      <c r="E18" s="9">
        <v>21</v>
      </c>
      <c r="F18" s="9">
        <v>2</v>
      </c>
      <c r="G18" s="9"/>
      <c r="H18" s="10"/>
      <c r="I18" s="9">
        <f t="shared" si="0"/>
        <v>19</v>
      </c>
      <c r="J18" s="10"/>
      <c r="K18" s="9"/>
      <c r="L18" s="10">
        <f t="shared" si="1"/>
        <v>0</v>
      </c>
      <c r="M18" s="23">
        <v>0.9</v>
      </c>
      <c r="N18" s="22">
        <v>0.72564935060000002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149</v>
      </c>
      <c r="F28" s="17">
        <f>SUM(F14:F27)</f>
        <v>10</v>
      </c>
      <c r="G28" s="17">
        <f>SUM(G14:G27)</f>
        <v>0</v>
      </c>
      <c r="H28" s="18">
        <f>SUM(F28:G28)/E28</f>
        <v>6.7114093959731544E-2</v>
      </c>
      <c r="I28" s="17">
        <f t="shared" si="0"/>
        <v>139</v>
      </c>
      <c r="J28" s="18">
        <f t="shared" ref="J28" si="2">I28/E28</f>
        <v>0.93288590604026844</v>
      </c>
      <c r="K28" s="17">
        <f>SUM(K14:K27)</f>
        <v>0</v>
      </c>
      <c r="L28" s="18">
        <f t="shared" si="1"/>
        <v>0</v>
      </c>
      <c r="M28" s="17">
        <f>AVERAGE(M14:M27)</f>
        <v>0.90800000000000003</v>
      </c>
      <c r="N28" s="19">
        <f>AVERAGE(N14:N27)</f>
        <v>0.73105265005999998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t="13.2" hidden="1" customHeight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JOEL FRANCISCO PAVA CHIPOL</v>
      </c>
      <c r="C37" s="42"/>
      <c r="D37" s="42"/>
      <c r="E37" s="13"/>
      <c r="F37" s="13"/>
      <c r="G37" s="42" t="s">
        <v>39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85" zoomScaleNormal="85" zoomScaleSheetLayoutView="100" workbookViewId="0">
      <selection activeCell="A30" sqref="A30:N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 2022-Ene 2023</v>
      </c>
      <c r="M8" s="36"/>
      <c r="N8" s="36"/>
    </row>
    <row r="10" spans="1:14" x14ac:dyDescent="0.2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Dinámica</v>
      </c>
      <c r="B14" s="9" t="s">
        <v>43</v>
      </c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32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23">
        <v>0.91</v>
      </c>
      <c r="N14" s="22">
        <v>0.69850000000000001</v>
      </c>
    </row>
    <row r="15" spans="1:14" s="11" customFormat="1" x14ac:dyDescent="0.25">
      <c r="A15" s="9" t="str">
        <f>'1'!A15</f>
        <v>Dinámica</v>
      </c>
      <c r="B15" s="9" t="s">
        <v>43</v>
      </c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/>
      <c r="L15" s="10">
        <f t="shared" si="1"/>
        <v>0</v>
      </c>
      <c r="M15" s="23">
        <v>0.95</v>
      </c>
      <c r="N15" s="22">
        <v>0.76380000000000003</v>
      </c>
    </row>
    <row r="16" spans="1:14" s="11" customFormat="1" x14ac:dyDescent="0.25">
      <c r="A16" s="9" t="str">
        <f>'1'!A16</f>
        <v>Proyectos de Manufactura</v>
      </c>
      <c r="B16" s="9">
        <v>0</v>
      </c>
      <c r="C16" s="9" t="str">
        <f>'1'!C16</f>
        <v>702A</v>
      </c>
      <c r="D16" s="9" t="str">
        <f>'1'!D16</f>
        <v>IEM</v>
      </c>
      <c r="E16" s="9">
        <v>0</v>
      </c>
      <c r="F16" s="9">
        <v>0</v>
      </c>
      <c r="G16" s="9"/>
      <c r="H16" s="10"/>
      <c r="I16" s="9">
        <f t="shared" si="0"/>
        <v>0</v>
      </c>
      <c r="J16" s="10"/>
      <c r="K16" s="9"/>
      <c r="L16" s="10">
        <v>0</v>
      </c>
      <c r="M16" s="23">
        <v>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56</v>
      </c>
      <c r="F28" s="17">
        <f>SUM(F14:F27)</f>
        <v>51</v>
      </c>
      <c r="G28" s="17">
        <f>SUM(G14:G27)</f>
        <v>0</v>
      </c>
      <c r="H28" s="18">
        <f>SUM(F28:G28)/E28</f>
        <v>0.9107142857142857</v>
      </c>
      <c r="I28" s="17">
        <f t="shared" si="0"/>
        <v>5</v>
      </c>
      <c r="J28" s="18">
        <f t="shared" ref="J28" si="2">I28/E28</f>
        <v>8.9285714285714288E-2</v>
      </c>
      <c r="K28" s="17">
        <f>SUM(K14:K27)</f>
        <v>0</v>
      </c>
      <c r="L28" s="18">
        <f t="shared" si="1"/>
        <v>0</v>
      </c>
      <c r="M28" s="17">
        <f>AVERAGE(M14:M27)</f>
        <v>0.62</v>
      </c>
      <c r="N28" s="19">
        <f>AVERAGE(N14:N27)</f>
        <v>0.48743333333333333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JOEL FRANCISCO PAVA CHIPOL</v>
      </c>
      <c r="C37" s="42"/>
      <c r="D37" s="42"/>
      <c r="E37" s="13"/>
      <c r="F37" s="13"/>
      <c r="G37" s="42" t="s">
        <v>39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 2022-Ene 2023</v>
      </c>
      <c r="M8" s="36"/>
      <c r="N8" s="36"/>
    </row>
    <row r="10" spans="1:14" x14ac:dyDescent="0.2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">
        <v>31</v>
      </c>
      <c r="B14" s="9" t="s">
        <v>44</v>
      </c>
      <c r="C14" s="9" t="s">
        <v>32</v>
      </c>
      <c r="D14" s="9" t="s">
        <v>33</v>
      </c>
      <c r="E14" s="9">
        <v>35</v>
      </c>
      <c r="F14" s="9">
        <v>32</v>
      </c>
      <c r="G14" s="9"/>
      <c r="H14" s="10"/>
      <c r="I14" s="9">
        <f t="shared" ref="I14" si="0">(E14-SUM(F14:G14))-K14</f>
        <v>3</v>
      </c>
      <c r="J14" s="10"/>
      <c r="K14" s="9"/>
      <c r="L14" s="10">
        <f t="shared" ref="L14" si="1">K14/E14</f>
        <v>0</v>
      </c>
      <c r="M14" s="23">
        <v>0.91</v>
      </c>
      <c r="N14" s="22">
        <v>0.72370000000000001</v>
      </c>
    </row>
    <row r="15" spans="1:14" s="11" customFormat="1" x14ac:dyDescent="0.25">
      <c r="A15" s="9" t="str">
        <f>'1'!A14</f>
        <v>Dinámica</v>
      </c>
      <c r="B15" s="9" t="s">
        <v>45</v>
      </c>
      <c r="C15" s="9" t="str">
        <f>'1'!C14</f>
        <v>302A</v>
      </c>
      <c r="D15" s="9" t="str">
        <f>'1'!D14</f>
        <v>IEM</v>
      </c>
      <c r="E15" s="9">
        <f>'1'!E14</f>
        <v>35</v>
      </c>
      <c r="F15" s="9">
        <v>32</v>
      </c>
      <c r="G15" s="9"/>
      <c r="H15" s="10"/>
      <c r="I15" s="9">
        <f t="shared" ref="I15:I26" si="2">(E15-SUM(F15:G15))-K15</f>
        <v>3</v>
      </c>
      <c r="J15" s="10"/>
      <c r="K15" s="9"/>
      <c r="L15" s="10">
        <f t="shared" ref="L15:L26" si="3">K15/E15</f>
        <v>0</v>
      </c>
      <c r="M15" s="23">
        <v>0.91</v>
      </c>
      <c r="N15" s="22">
        <v>0.69369999999999998</v>
      </c>
    </row>
    <row r="16" spans="1:14" s="11" customFormat="1" x14ac:dyDescent="0.25">
      <c r="A16" s="9" t="str">
        <f>'1'!A14</f>
        <v>Dinámica</v>
      </c>
      <c r="B16" s="9" t="s">
        <v>44</v>
      </c>
      <c r="C16" s="9" t="str">
        <f>'1'!C15</f>
        <v>302B</v>
      </c>
      <c r="D16" s="9" t="str">
        <f>'1'!D14</f>
        <v>IEM</v>
      </c>
      <c r="E16" s="9">
        <v>21</v>
      </c>
      <c r="F16" s="9">
        <v>21</v>
      </c>
      <c r="G16" s="9"/>
      <c r="H16" s="10"/>
      <c r="I16" s="9">
        <f t="shared" ref="I16" si="4">(E16-SUM(F16:G16))-K16</f>
        <v>0</v>
      </c>
      <c r="J16" s="10"/>
      <c r="K16" s="9"/>
      <c r="L16" s="10">
        <f t="shared" ref="L16" si="5">K16/E16</f>
        <v>0</v>
      </c>
      <c r="M16" s="23">
        <v>1</v>
      </c>
      <c r="N16" s="22">
        <v>0.77139999999999997</v>
      </c>
    </row>
    <row r="17" spans="1:14" s="11" customFormat="1" x14ac:dyDescent="0.25">
      <c r="A17" s="9" t="str">
        <f>'1'!A15</f>
        <v>Dinámica</v>
      </c>
      <c r="B17" s="9" t="s">
        <v>45</v>
      </c>
      <c r="C17" s="9" t="str">
        <f>'1'!C15</f>
        <v>302B</v>
      </c>
      <c r="D17" s="9" t="str">
        <f>'1'!D15</f>
        <v>IEM</v>
      </c>
      <c r="E17" s="9">
        <f>'1'!E15</f>
        <v>21</v>
      </c>
      <c r="F17" s="9">
        <v>19</v>
      </c>
      <c r="G17" s="9"/>
      <c r="H17" s="10"/>
      <c r="I17" s="9">
        <f t="shared" si="2"/>
        <v>2</v>
      </c>
      <c r="J17" s="10"/>
      <c r="K17" s="9"/>
      <c r="L17" s="10">
        <f t="shared" si="3"/>
        <v>0</v>
      </c>
      <c r="M17" s="23">
        <v>0.95</v>
      </c>
      <c r="N17" s="22">
        <v>0.73140000000000005</v>
      </c>
    </row>
    <row r="18" spans="1:14" s="11" customFormat="1" x14ac:dyDescent="0.25">
      <c r="A18" s="9" t="str">
        <f>'1'!A16</f>
        <v>Proyectos de Manufactura</v>
      </c>
      <c r="B18" s="9" t="s">
        <v>42</v>
      </c>
      <c r="C18" s="9" t="str">
        <f>'1'!C16</f>
        <v>702A</v>
      </c>
      <c r="D18" s="9" t="str">
        <f>'1'!D16</f>
        <v>IEM</v>
      </c>
      <c r="E18" s="9">
        <f>'1'!E16</f>
        <v>37</v>
      </c>
      <c r="F18" s="9">
        <v>37</v>
      </c>
      <c r="G18" s="9"/>
      <c r="H18" s="10"/>
      <c r="I18" s="9">
        <f t="shared" si="2"/>
        <v>0</v>
      </c>
      <c r="J18" s="10"/>
      <c r="K18" s="9"/>
      <c r="L18" s="10">
        <f t="shared" si="3"/>
        <v>0</v>
      </c>
      <c r="M18" s="23">
        <v>1</v>
      </c>
      <c r="N18" s="22">
        <v>0.90910000000000002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SUM(E15:E25)</f>
        <v>114</v>
      </c>
      <c r="F26" s="17">
        <f>SUM(F15:F25)</f>
        <v>109</v>
      </c>
      <c r="G26" s="17">
        <f>SUM(G15:G25)</f>
        <v>0</v>
      </c>
      <c r="H26" s="18">
        <f>SUM(F26:G26)/E26</f>
        <v>0.95614035087719296</v>
      </c>
      <c r="I26" s="17">
        <f t="shared" si="2"/>
        <v>5</v>
      </c>
      <c r="J26" s="18">
        <f t="shared" ref="J26" si="6">I26/E26</f>
        <v>4.3859649122807015E-2</v>
      </c>
      <c r="K26" s="17">
        <f>SUM(K15:K25)</f>
        <v>0</v>
      </c>
      <c r="L26" s="18">
        <f t="shared" si="3"/>
        <v>0</v>
      </c>
      <c r="M26" s="17">
        <f>AVERAGE(M15:M25)</f>
        <v>0.96500000000000008</v>
      </c>
      <c r="N26" s="19">
        <f>AVERAGE(N15:N25)</f>
        <v>0.77640000000000009</v>
      </c>
    </row>
    <row r="27" spans="1:14" s="11" customFormat="1" ht="1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35.6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ht="16.8" customHeight="1" x14ac:dyDescent="0.25">
      <c r="A30" s="12"/>
    </row>
    <row r="31" spans="1:14" x14ac:dyDescent="0.25">
      <c r="B31" s="39" t="s">
        <v>27</v>
      </c>
      <c r="C31" s="39"/>
      <c r="D31" s="39"/>
      <c r="G31" s="24" t="s">
        <v>28</v>
      </c>
      <c r="H31" s="24"/>
      <c r="I31" s="24"/>
      <c r="J31" s="24"/>
    </row>
    <row r="32" spans="1:14" x14ac:dyDescent="0.25">
      <c r="B32" s="43" t="s">
        <v>46</v>
      </c>
      <c r="C32" s="43"/>
      <c r="D32" s="43"/>
      <c r="G32" s="42" t="s">
        <v>39</v>
      </c>
      <c r="H32" s="42"/>
      <c r="I32" s="42"/>
      <c r="J32" s="42"/>
    </row>
    <row r="33" spans="1:10" x14ac:dyDescent="0.25">
      <c r="A33" s="41"/>
      <c r="B33" s="41"/>
      <c r="E33" s="41"/>
      <c r="F33" s="41"/>
      <c r="G33" s="41"/>
      <c r="H33" s="41"/>
    </row>
    <row r="34" spans="1:10" ht="62.25" customHeight="1" x14ac:dyDescent="0.25"/>
    <row r="35" spans="1:10" hidden="1" x14ac:dyDescent="0.25">
      <c r="B35" s="42" t="str">
        <f>B10</f>
        <v>JOEL FRANCISCO PAVA CHIPOL</v>
      </c>
      <c r="C35" s="42"/>
      <c r="D35" s="42"/>
      <c r="E35" s="13"/>
      <c r="F35" s="13"/>
      <c r="G35" s="42"/>
      <c r="H35" s="42"/>
      <c r="I35" s="42"/>
      <c r="J35" s="42"/>
    </row>
    <row r="36" spans="1:10" hidden="1" x14ac:dyDescent="0.25"/>
    <row r="37" spans="1:10" ht="45" customHeight="1" x14ac:dyDescent="0.25"/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P20" sqref="P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37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29</v>
      </c>
      <c r="C8" s="36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36" t="str">
        <f>'1'!L8</f>
        <v>Sep 2022-Ene 2023</v>
      </c>
      <c r="M8" s="36"/>
      <c r="N8" s="36"/>
    </row>
    <row r="10" spans="1:14" x14ac:dyDescent="0.25">
      <c r="A10" s="4" t="s">
        <v>8</v>
      </c>
      <c r="B10" s="36" t="str">
        <f>'1'!B10</f>
        <v>JOEL FRANCISCO PAVA CHIPOL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5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tr">
        <f>'1'!A14</f>
        <v>Dinámica</v>
      </c>
      <c r="B14" s="9"/>
      <c r="C14" s="9" t="str">
        <f>'1'!C14</f>
        <v>302A</v>
      </c>
      <c r="D14" s="9" t="str">
        <f>'1'!D14</f>
        <v>IEM</v>
      </c>
      <c r="E14" s="9">
        <f>'1'!E14</f>
        <v>35</v>
      </c>
      <c r="F14" s="9">
        <v>33</v>
      </c>
      <c r="G14" s="9"/>
      <c r="H14" s="10">
        <f t="shared" ref="H14:H27" si="0">F14/E14</f>
        <v>0.94285714285714284</v>
      </c>
      <c r="I14" s="9">
        <f t="shared" ref="I14:I28" si="1">(E14-SUM(F14:G14))-K14</f>
        <v>2</v>
      </c>
      <c r="J14" s="10">
        <f t="shared" ref="J14:J28" si="2">I14/E14</f>
        <v>5.7142857142857141E-2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Dinámica</v>
      </c>
      <c r="B15" s="9"/>
      <c r="C15" s="9" t="str">
        <f>'1'!C15</f>
        <v>302B</v>
      </c>
      <c r="D15" s="9" t="str">
        <f>'1'!D15</f>
        <v>IEM</v>
      </c>
      <c r="E15" s="9">
        <f>'1'!E15</f>
        <v>21</v>
      </c>
      <c r="F15" s="9">
        <v>21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Proyectos de Manufactura</v>
      </c>
      <c r="B16" s="9"/>
      <c r="C16" s="9" t="str">
        <f>'1'!C16</f>
        <v>702A</v>
      </c>
      <c r="D16" s="9" t="str">
        <f>'1'!D16</f>
        <v>IEM</v>
      </c>
      <c r="E16" s="9">
        <f>'1'!E16</f>
        <v>37</v>
      </c>
      <c r="F16" s="9">
        <v>37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91</v>
      </c>
      <c r="G28" s="17">
        <f>SUM(G14:G27)</f>
        <v>0</v>
      </c>
      <c r="H28" s="18">
        <f>SUM(F28:G28)/E28</f>
        <v>0.978494623655914</v>
      </c>
      <c r="I28" s="17">
        <f t="shared" si="1"/>
        <v>2</v>
      </c>
      <c r="J28" s="18">
        <f t="shared" si="2"/>
        <v>2.1505376344086023E-2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JOEL FRANCISCO PAVA CHIPOL</v>
      </c>
      <c r="C37" s="42"/>
      <c r="D37" s="42"/>
      <c r="E37" s="13"/>
      <c r="F37" s="13"/>
      <c r="G37" s="42" t="s">
        <v>39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Joel chipol</cp:lastModifiedBy>
  <cp:revision/>
  <dcterms:created xsi:type="dcterms:W3CDTF">2021-11-22T14:45:25Z</dcterms:created>
  <dcterms:modified xsi:type="dcterms:W3CDTF">2023-01-18T21:14:30Z</dcterms:modified>
  <cp:category/>
  <cp:contentStatus/>
</cp:coreProperties>
</file>