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tona_\Desktop\SEMESTRE SEPTIEMBRE2022-ENERO2023\EVIDENCIAS DOCENTES SEPT.2022-ENERO2023\MRF\"/>
    </mc:Choice>
  </mc:AlternateContent>
  <xr:revisionPtr revIDLastSave="0" documentId="13_ncr:1_{DA3CD4BF-FFE3-4C83-BF7B-26E90C95B52E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'3'!$A$1:$N$40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" i="24" l="1"/>
  <c r="L21" i="23"/>
  <c r="L19" i="23"/>
  <c r="I19" i="23"/>
  <c r="L16" i="23"/>
  <c r="L15" i="23"/>
  <c r="I18" i="24" l="1"/>
  <c r="I21" i="23"/>
  <c r="I16" i="23"/>
  <c r="I15" i="23"/>
  <c r="I17" i="10" l="1"/>
  <c r="I16" i="10"/>
  <c r="I15" i="10"/>
  <c r="I14" i="10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F28" i="24"/>
  <c r="E17" i="24"/>
  <c r="I17" i="24" s="1"/>
  <c r="D17" i="24"/>
  <c r="C17" i="24"/>
  <c r="A17" i="24"/>
  <c r="E16" i="24"/>
  <c r="I16" i="24" s="1"/>
  <c r="D16" i="24"/>
  <c r="C16" i="24"/>
  <c r="A16" i="24"/>
  <c r="E15" i="24"/>
  <c r="I15" i="24" s="1"/>
  <c r="D15" i="24"/>
  <c r="C15" i="24"/>
  <c r="A15" i="24"/>
  <c r="E14" i="24"/>
  <c r="I14" i="24" s="1"/>
  <c r="D14" i="24"/>
  <c r="C14" i="24"/>
  <c r="A14" i="24"/>
  <c r="B10" i="24"/>
  <c r="B37" i="24" s="1"/>
  <c r="L8" i="24"/>
  <c r="H8" i="24"/>
  <c r="E8" i="24"/>
  <c r="N31" i="23"/>
  <c r="M31" i="23"/>
  <c r="K31" i="23"/>
  <c r="F31" i="23"/>
  <c r="E20" i="23"/>
  <c r="I20" i="23" s="1"/>
  <c r="D20" i="23"/>
  <c r="C20" i="23"/>
  <c r="A20" i="23"/>
  <c r="E18" i="23"/>
  <c r="I18" i="23" s="1"/>
  <c r="D18" i="23"/>
  <c r="C18" i="23"/>
  <c r="A18" i="23"/>
  <c r="E17" i="23"/>
  <c r="I17" i="23" s="1"/>
  <c r="D17" i="23"/>
  <c r="C17" i="23"/>
  <c r="A17" i="23"/>
  <c r="E14" i="23"/>
  <c r="I14" i="23" s="1"/>
  <c r="D14" i="23"/>
  <c r="C14" i="23"/>
  <c r="A14" i="23"/>
  <c r="B10" i="23"/>
  <c r="B40" i="23" s="1"/>
  <c r="L8" i="23"/>
  <c r="H8" i="23"/>
  <c r="E8" i="23"/>
  <c r="A15" i="22"/>
  <c r="C15" i="22"/>
  <c r="D15" i="22"/>
  <c r="E15" i="22"/>
  <c r="I15" i="22" s="1"/>
  <c r="A16" i="22"/>
  <c r="C16" i="22"/>
  <c r="D16" i="22"/>
  <c r="E16" i="22"/>
  <c r="L16" i="22" s="1"/>
  <c r="A17" i="22"/>
  <c r="C17" i="22"/>
  <c r="D17" i="22"/>
  <c r="E17" i="22"/>
  <c r="L18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F28" i="22"/>
  <c r="B37" i="10"/>
  <c r="N28" i="10"/>
  <c r="M28" i="10"/>
  <c r="K28" i="10"/>
  <c r="G28" i="10"/>
  <c r="F28" i="10"/>
  <c r="E28" i="10"/>
  <c r="I17" i="22" l="1"/>
  <c r="L17" i="22"/>
  <c r="I16" i="22"/>
  <c r="L15" i="22"/>
  <c r="I14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E28" i="24"/>
  <c r="L14" i="23"/>
  <c r="L17" i="23"/>
  <c r="L18" i="23"/>
  <c r="L20" i="23"/>
  <c r="E31" i="23"/>
  <c r="I18" i="22"/>
  <c r="L14" i="22"/>
  <c r="E28" i="22"/>
  <c r="I28" i="10"/>
  <c r="L28" i="10"/>
  <c r="I28" i="25" l="1"/>
  <c r="J28" i="25" s="1"/>
  <c r="L28" i="25"/>
  <c r="H28" i="25"/>
  <c r="I28" i="24"/>
  <c r="L28" i="24"/>
  <c r="I31" i="23"/>
  <c r="L31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<sst xmlns="http://schemas.openxmlformats.org/spreadsheetml/2006/main" count="219" uniqueCount="57">
  <si>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</si>
  <si>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</si>
  <si>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</si>
  <si>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</si>
  <si>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</si>
  <si>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</si>
  <si>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</si>
  <si>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</si>
  <si>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</si>
  <si>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</si>
  <si>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</si>
  <si>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</si>
  <si>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</si>
  <si>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</si>
  <si>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</si>
  <si>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</si>
  <si>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</si>
  <si>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</si>
  <si>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</si>
  <si>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</si>
  <si>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</si>
  <si>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</si>
  <si>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</si>
  <si>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</si>
  <si>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</si>
  <si>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</si>
  <si>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</si>
  <si>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</si>
  <si>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</si>
  <si>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</si>
  <si>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</si>
  <si>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</si>
  <si>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>SEPTIEMBRE2022-ENERO2023</t>
  </si>
  <si>
    <t xml:space="preserve"> </t>
  </si>
  <si>
    <t>D.E. TONATIUH SOSME SANCHEZ</t>
  </si>
  <si>
    <t>ING. MIGUEL REYES FISCAL</t>
  </si>
  <si>
    <t>CALCULO DIFERENCIAL</t>
  </si>
  <si>
    <t>104 B</t>
  </si>
  <si>
    <t>ALGEBRA LINEAL</t>
  </si>
  <si>
    <t>102 B</t>
  </si>
  <si>
    <t>PROBABILIDAD Y ESTADISTICA DESCRIPTIVA</t>
  </si>
  <si>
    <t>307 B</t>
  </si>
  <si>
    <t>FISICA GENERAL</t>
  </si>
  <si>
    <t>304 B</t>
  </si>
  <si>
    <t xml:space="preserve">ISIC </t>
  </si>
  <si>
    <t xml:space="preserve">IEME </t>
  </si>
  <si>
    <t xml:space="preserve">IGEM </t>
  </si>
  <si>
    <t>II</t>
  </si>
  <si>
    <t>III</t>
  </si>
  <si>
    <t xml:space="preserve">DEPARTAMENTO DE CIENCIAS BASICAS </t>
  </si>
  <si>
    <t>MC. TONATIUH SOSME SANCHEZ</t>
  </si>
  <si>
    <t>IV</t>
  </si>
  <si>
    <t>V</t>
  </si>
  <si>
    <t>ING. TONATIUH SOSME SANCHEZ</t>
  </si>
  <si>
    <t>VI</t>
  </si>
  <si>
    <t>VII</t>
  </si>
  <si>
    <t>DEPARTAMENTO DE CIENCIAS BASICAS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</si>
</sst>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microsoft.com/office/2007/relationships/hdphoto" Target="../media/hdphoto2.wdp"/><Relationship Id="rId5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7</xdr:col>
      <xdr:colOff>134470</xdr:colOff>
      <xdr:row>33</xdr:row>
      <xdr:rowOff>75792</xdr:rowOff>
    </xdr:from>
    <xdr:to>
      <xdr:col>8</xdr:col>
      <xdr:colOff>401731</xdr:colOff>
      <xdr:row>33</xdr:row>
      <xdr:rowOff>753595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454B6AB-9795-F3C7-0F3D-CA731A4A2A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2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9741" y="7884051"/>
          <a:ext cx="1065119" cy="677803"/>
        </a:xfrm>
        <a:prstGeom prst="rect">
          <a:avLst/>
        </a:prstGeom>
      </xdr:spPr>
    </xdr:pic>
    <xdr:clientData/>
  </xdr:twoCellAnchor>
  <xdr:twoCellAnchor editAs="oneCell">
    <xdr:from>
      <xdr:col>2</xdr:col>
      <xdr:colOff>384202</xdr:colOff>
      <xdr:row>32</xdr:row>
      <xdr:rowOff>135882</xdr:rowOff>
    </xdr:from>
    <xdr:to>
      <xdr:col>3</xdr:col>
      <xdr:colOff>899521</xdr:colOff>
      <xdr:row>33</xdr:row>
      <xdr:rowOff>781210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7A75EE1F-73A7-2252-6A3D-E3D25FE246B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39431" b="92954" l="41921" r="73171">
                      <a14:foregroundMark x1="66997" y1="63415" x2="67759" y2="63686"/>
                    </a14:backgroundRemoval>
                  </a14:imgEffect>
                  <a14:imgEffect>
                    <a14:sharpenSoften amount="10000"/>
                  </a14:imgEffect>
                  <a14:imgEffect>
                    <a14:saturation sat="300000"/>
                  </a14:imgEffect>
                  <a14:imgEffect>
                    <a14:brightnessContrast bright="10000" contrast="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707" t="46113" r="29908" b="12168"/>
        <a:stretch/>
      </xdr:blipFill>
      <xdr:spPr bwMode="auto">
        <a:xfrm>
          <a:off x="3445009" y="7461328"/>
          <a:ext cx="905924" cy="80541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zoomScaleNormal="100" zoomScaleSheetLayoutView="100" workbookViewId="0">
      <selection activeCell="A24" sqref="A2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>
        <v>1</v>
      </c>
      <c r="C8" s="33"/>
      <c r="D8" s="14" t="s">
        <v>4</v>
      </c>
      <c r="E8" s="5">
        <v>4</v>
      </c>
      <c r="G8" s="4" t="s">
        <v>5</v>
      </c>
      <c r="H8" s="5">
        <v>4</v>
      </c>
      <c r="I8" s="32" t="s">
        <v>6</v>
      </c>
      <c r="J8" s="32"/>
      <c r="K8" s="32"/>
      <c r="L8" s="33" t="s">
        <v>32</v>
      </c>
      <c r="M8" s="33"/>
      <c r="N8" s="33"/>
    </row>
    <row r="10" spans="1:14" x14ac:dyDescent="0.25">
      <c r="A10" s="4" t="s">
        <v>7</v>
      </c>
      <c r="B10" s="33" t="s">
        <v>35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5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8" t="s">
        <v>36</v>
      </c>
      <c r="B14" s="9" t="s">
        <v>20</v>
      </c>
      <c r="C14" s="9" t="s">
        <v>37</v>
      </c>
      <c r="D14" s="9" t="s">
        <v>44</v>
      </c>
      <c r="E14" s="9">
        <v>21</v>
      </c>
      <c r="F14" s="9">
        <v>21</v>
      </c>
      <c r="G14" s="9"/>
      <c r="H14" s="10"/>
      <c r="I14" s="9">
        <f t="shared" ref="I14:I17" si="0">(E14-SUM(F14:G14))-K14</f>
        <v>0</v>
      </c>
      <c r="J14" s="10"/>
      <c r="K14" s="9">
        <v>0</v>
      </c>
      <c r="L14" s="10">
        <v>0</v>
      </c>
      <c r="M14" s="9">
        <v>83</v>
      </c>
      <c r="N14" s="15">
        <v>0.52</v>
      </c>
    </row>
    <row r="15" spans="1:14" s="11" customFormat="1" ht="26.4" x14ac:dyDescent="0.25">
      <c r="A15" s="8" t="s">
        <v>38</v>
      </c>
      <c r="B15" s="9" t="s">
        <v>20</v>
      </c>
      <c r="C15" s="9" t="s">
        <v>39</v>
      </c>
      <c r="D15" s="9" t="s">
        <v>45</v>
      </c>
      <c r="E15" s="9">
        <v>22</v>
      </c>
      <c r="F15" s="9">
        <v>20</v>
      </c>
      <c r="G15" s="9"/>
      <c r="H15" s="10"/>
      <c r="I15" s="9">
        <f t="shared" si="0"/>
        <v>2</v>
      </c>
      <c r="J15" s="10"/>
      <c r="K15" s="9">
        <v>0</v>
      </c>
      <c r="L15" s="10">
        <v>0</v>
      </c>
      <c r="M15" s="9">
        <v>74</v>
      </c>
      <c r="N15" s="15">
        <v>0.9</v>
      </c>
    </row>
    <row r="16" spans="1:14" s="11" customFormat="1" ht="26.4" x14ac:dyDescent="0.25">
      <c r="A16" s="8" t="s">
        <v>40</v>
      </c>
      <c r="B16" s="9" t="s">
        <v>20</v>
      </c>
      <c r="C16" s="9" t="s">
        <v>41</v>
      </c>
      <c r="D16" s="9" t="s">
        <v>46</v>
      </c>
      <c r="E16" s="9">
        <v>23</v>
      </c>
      <c r="F16" s="9">
        <v>22</v>
      </c>
      <c r="G16" s="9"/>
      <c r="H16" s="10"/>
      <c r="I16" s="9">
        <f t="shared" si="0"/>
        <v>1</v>
      </c>
      <c r="J16" s="10"/>
      <c r="K16" s="9">
        <v>0</v>
      </c>
      <c r="L16" s="10">
        <v>0</v>
      </c>
      <c r="M16" s="9">
        <v>80</v>
      </c>
      <c r="N16" s="15">
        <v>0.96</v>
      </c>
    </row>
    <row r="17" spans="1:18" s="11" customFormat="1" ht="26.4" x14ac:dyDescent="0.25">
      <c r="A17" s="8" t="s">
        <v>42</v>
      </c>
      <c r="B17" s="9" t="s">
        <v>20</v>
      </c>
      <c r="C17" s="9" t="s">
        <v>43</v>
      </c>
      <c r="D17" s="9" t="s">
        <v>44</v>
      </c>
      <c r="E17" s="9">
        <v>16</v>
      </c>
      <c r="F17" s="9">
        <v>16</v>
      </c>
      <c r="G17" s="9"/>
      <c r="H17" s="10"/>
      <c r="I17" s="9">
        <f t="shared" si="0"/>
        <v>0</v>
      </c>
      <c r="J17" s="10"/>
      <c r="K17" s="9">
        <v>0</v>
      </c>
      <c r="L17" s="10">
        <v>0</v>
      </c>
      <c r="M17" s="9">
        <v>84</v>
      </c>
      <c r="N17" s="15">
        <v>0.75</v>
      </c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82</v>
      </c>
      <c r="F28" s="17">
        <f>SUM(F14:F27)</f>
        <v>79</v>
      </c>
      <c r="G28" s="17">
        <f>SUM(G14:G27)</f>
        <v>0</v>
      </c>
      <c r="H28" s="18"/>
      <c r="I28" s="17">
        <f t="shared" ref="I28" si="1">(E28-SUM(F28:G28))-K28</f>
        <v>3</v>
      </c>
      <c r="J28" s="18"/>
      <c r="K28" s="17">
        <f>SUM(K14:K27)</f>
        <v>0</v>
      </c>
      <c r="L28" s="18">
        <f t="shared" ref="L28" si="2">K28/E28</f>
        <v>0</v>
      </c>
      <c r="M28" s="17">
        <f>AVERAGE(M14:M27)</f>
        <v>80.25</v>
      </c>
      <c r="N28" s="19">
        <f>AVERAGE(N14:N27)</f>
        <v>0.78249999999999997</v>
      </c>
    </row>
    <row r="30" spans="1:18" ht="120" customHeight="1" x14ac:dyDescent="0.25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5">
      <c r="A32" s="12"/>
    </row>
    <row r="33" spans="1:10" x14ac:dyDescent="0.25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MIGUEL REYES FISCAL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Q12" sqref="Q12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4.2187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49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2</v>
      </c>
      <c r="C8" s="33"/>
      <c r="D8" s="14" t="s">
        <v>4</v>
      </c>
      <c r="E8" s="20">
        <f>'1'!E8</f>
        <v>4</v>
      </c>
      <c r="F8"/>
      <c r="G8" s="4" t="s">
        <v>5</v>
      </c>
      <c r="H8" s="20">
        <f>'1'!H8</f>
        <v>4</v>
      </c>
      <c r="I8" s="32" t="s">
        <v>6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5">
      <c r="A10" s="4" t="s">
        <v>7</v>
      </c>
      <c r="B10" s="33" t="str">
        <f>'1'!B10</f>
        <v>ING. MIGUEL REYES FISCAL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5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CALCULO DIFERENCIAL</v>
      </c>
      <c r="B14" s="9" t="s">
        <v>47</v>
      </c>
      <c r="C14" s="9" t="str">
        <f>'1'!C14</f>
        <v>104 B</v>
      </c>
      <c r="D14" s="9" t="str">
        <f>'1'!D14</f>
        <v xml:space="preserve">ISIC </v>
      </c>
      <c r="E14" s="9">
        <f>'1'!E14</f>
        <v>21</v>
      </c>
      <c r="F14" s="9">
        <v>21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83</v>
      </c>
      <c r="N14" s="15">
        <v>1</v>
      </c>
    </row>
    <row r="15" spans="1:14" s="11" customFormat="1" ht="26.4" x14ac:dyDescent="0.25">
      <c r="A15" s="9" t="str">
        <f>'1'!A15</f>
        <v>ALGEBRA LINEAL</v>
      </c>
      <c r="B15" s="9" t="s">
        <v>47</v>
      </c>
      <c r="C15" s="9" t="str">
        <f>'1'!C15</f>
        <v>102 B</v>
      </c>
      <c r="D15" s="9" t="str">
        <f>'1'!D15</f>
        <v xml:space="preserve">IEME </v>
      </c>
      <c r="E15" s="9">
        <f>'1'!E15</f>
        <v>22</v>
      </c>
      <c r="F15" s="9">
        <v>20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>
        <v>80</v>
      </c>
      <c r="N15" s="15">
        <v>0.6</v>
      </c>
    </row>
    <row r="16" spans="1:14" s="11" customFormat="1" ht="26.4" x14ac:dyDescent="0.25">
      <c r="A16" s="9" t="str">
        <f>'1'!A16</f>
        <v>PROBABILIDAD Y ESTADISTICA DESCRIPTIVA</v>
      </c>
      <c r="B16" s="9" t="s">
        <v>47</v>
      </c>
      <c r="C16" s="9" t="str">
        <f>'1'!C16</f>
        <v>307 B</v>
      </c>
      <c r="D16" s="9" t="str">
        <f>'1'!D16</f>
        <v xml:space="preserve">IGEM </v>
      </c>
      <c r="E16" s="9">
        <f>'1'!E16</f>
        <v>23</v>
      </c>
      <c r="F16" s="9">
        <v>22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84</v>
      </c>
      <c r="N16" s="15">
        <v>0.6</v>
      </c>
    </row>
    <row r="17" spans="1:14" s="11" customFormat="1" ht="26.4" x14ac:dyDescent="0.25">
      <c r="A17" s="9" t="str">
        <f>'1'!A17</f>
        <v>FISICA GENERAL</v>
      </c>
      <c r="B17" s="9" t="s">
        <v>47</v>
      </c>
      <c r="C17" s="9" t="str">
        <f>'1'!C17</f>
        <v>304 B</v>
      </c>
      <c r="D17" s="9" t="str">
        <f>'1'!D17</f>
        <v xml:space="preserve">ISIC </v>
      </c>
      <c r="E17" s="9">
        <f>'1'!E17</f>
        <v>16</v>
      </c>
      <c r="F17" s="9">
        <v>16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80</v>
      </c>
      <c r="N17" s="15">
        <v>0.8</v>
      </c>
    </row>
    <row r="18" spans="1:14" s="11" customFormat="1" ht="26.4" x14ac:dyDescent="0.25">
      <c r="A18" s="9" t="s">
        <v>42</v>
      </c>
      <c r="B18" s="9" t="s">
        <v>48</v>
      </c>
      <c r="C18" s="9" t="s">
        <v>43</v>
      </c>
      <c r="D18" s="9" t="s">
        <v>44</v>
      </c>
      <c r="E18" s="9">
        <v>16</v>
      </c>
      <c r="F18" s="9">
        <v>16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9">
        <v>85</v>
      </c>
      <c r="N18" s="15">
        <v>0.7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98</v>
      </c>
      <c r="F28" s="17">
        <f>SUM(F14:F27)</f>
        <v>95</v>
      </c>
      <c r="G28" s="17"/>
      <c r="H28" s="18"/>
      <c r="I28" s="17">
        <f t="shared" si="0"/>
        <v>3</v>
      </c>
      <c r="J28" s="18"/>
      <c r="K28" s="17">
        <f>SUM(K14:K27)</f>
        <v>0</v>
      </c>
      <c r="L28" s="18">
        <f t="shared" si="1"/>
        <v>0</v>
      </c>
      <c r="M28" s="17">
        <f>AVERAGE(M14:M27)</f>
        <v>82.4</v>
      </c>
      <c r="N28" s="19">
        <f>AVERAGE(N14:N27)</f>
        <v>0.74</v>
      </c>
    </row>
    <row r="30" spans="1:14" ht="120" customHeight="1" x14ac:dyDescent="0.25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MIGUEL REYES FISCAL</v>
      </c>
      <c r="C37" s="39"/>
      <c r="D37" s="39"/>
      <c r="E37" s="13"/>
      <c r="F37" s="13"/>
      <c r="G37" s="39" t="s">
        <v>50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40"/>
  <sheetViews>
    <sheetView topLeftCell="A3" zoomScale="85" zoomScaleNormal="85" zoomScaleSheetLayoutView="100" workbookViewId="0">
      <selection activeCell="M40" sqref="M4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3</v>
      </c>
      <c r="C8" s="33"/>
      <c r="D8" s="14" t="s">
        <v>4</v>
      </c>
      <c r="E8" s="20">
        <f>'1'!E8</f>
        <v>4</v>
      </c>
      <c r="F8"/>
      <c r="G8" s="4" t="s">
        <v>5</v>
      </c>
      <c r="H8" s="20">
        <f>'1'!H8</f>
        <v>4</v>
      </c>
      <c r="I8" s="32" t="s">
        <v>6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5">
      <c r="A10" s="4" t="s">
        <v>7</v>
      </c>
      <c r="B10" s="33" t="str">
        <f>'1'!B10</f>
        <v>ING. MIGUEL REYES FISCAL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5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CALCULO DIFERENCIAL</v>
      </c>
      <c r="B14" s="9" t="s">
        <v>48</v>
      </c>
      <c r="C14" s="9" t="str">
        <f>'1'!C14</f>
        <v>104 B</v>
      </c>
      <c r="D14" s="9" t="str">
        <f>'1'!D14</f>
        <v xml:space="preserve">ISIC </v>
      </c>
      <c r="E14" s="9">
        <f>'1'!E14</f>
        <v>21</v>
      </c>
      <c r="F14" s="9">
        <v>21</v>
      </c>
      <c r="G14" s="9"/>
      <c r="H14" s="10"/>
      <c r="I14" s="9">
        <f t="shared" ref="I14:I31" si="0">(E14-SUM(F14:G14))-K14</f>
        <v>0</v>
      </c>
      <c r="J14" s="10"/>
      <c r="K14" s="9">
        <v>0</v>
      </c>
      <c r="L14" s="10">
        <f t="shared" ref="L14:L31" si="1">K14/E14</f>
        <v>0</v>
      </c>
      <c r="M14" s="9">
        <v>79</v>
      </c>
      <c r="N14" s="15">
        <v>1</v>
      </c>
    </row>
    <row r="15" spans="1:14" s="11" customFormat="1" ht="26.4" x14ac:dyDescent="0.25">
      <c r="A15" s="9" t="s">
        <v>36</v>
      </c>
      <c r="B15" s="9" t="s">
        <v>51</v>
      </c>
      <c r="C15" s="9" t="s">
        <v>37</v>
      </c>
      <c r="D15" s="9" t="s">
        <v>44</v>
      </c>
      <c r="E15" s="9">
        <v>21</v>
      </c>
      <c r="F15" s="9">
        <v>21</v>
      </c>
      <c r="G15" s="9"/>
      <c r="H15" s="10"/>
      <c r="I15" s="9">
        <f t="shared" ref="I15:I16" si="2">(E15-SUM(F15:G15))-K15</f>
        <v>0</v>
      </c>
      <c r="J15" s="10"/>
      <c r="K15" s="9">
        <v>0</v>
      </c>
      <c r="L15" s="10">
        <f t="shared" ref="L15:L16" si="3">K15/E15</f>
        <v>0</v>
      </c>
      <c r="M15" s="9">
        <v>82</v>
      </c>
      <c r="N15" s="15">
        <v>1</v>
      </c>
    </row>
    <row r="16" spans="1:14" s="11" customFormat="1" ht="26.4" x14ac:dyDescent="0.25">
      <c r="A16" s="9" t="s">
        <v>38</v>
      </c>
      <c r="B16" s="9" t="s">
        <v>48</v>
      </c>
      <c r="C16" s="9" t="s">
        <v>39</v>
      </c>
      <c r="D16" s="9" t="s">
        <v>45</v>
      </c>
      <c r="E16" s="9">
        <v>22</v>
      </c>
      <c r="F16" s="9">
        <v>20</v>
      </c>
      <c r="G16" s="9"/>
      <c r="H16" s="10"/>
      <c r="I16" s="9">
        <f t="shared" si="2"/>
        <v>2</v>
      </c>
      <c r="J16" s="10"/>
      <c r="K16" s="9">
        <v>0</v>
      </c>
      <c r="L16" s="10">
        <f t="shared" si="3"/>
        <v>0</v>
      </c>
      <c r="M16" s="9">
        <v>81</v>
      </c>
      <c r="N16" s="15">
        <v>0.9</v>
      </c>
    </row>
    <row r="17" spans="1:14" s="11" customFormat="1" ht="26.4" x14ac:dyDescent="0.25">
      <c r="A17" s="9" t="str">
        <f>'1'!A15</f>
        <v>ALGEBRA LINEAL</v>
      </c>
      <c r="B17" s="9" t="s">
        <v>51</v>
      </c>
      <c r="C17" s="9" t="str">
        <f>'1'!C15</f>
        <v>102 B</v>
      </c>
      <c r="D17" s="9" t="str">
        <f>'1'!D15</f>
        <v xml:space="preserve">IEME </v>
      </c>
      <c r="E17" s="9">
        <f>'1'!E15</f>
        <v>22</v>
      </c>
      <c r="F17" s="9">
        <v>20</v>
      </c>
      <c r="G17" s="9"/>
      <c r="H17" s="10"/>
      <c r="I17" s="9">
        <f t="shared" si="0"/>
        <v>2</v>
      </c>
      <c r="J17" s="10"/>
      <c r="K17" s="9">
        <v>0</v>
      </c>
      <c r="L17" s="10">
        <f t="shared" si="1"/>
        <v>0</v>
      </c>
      <c r="M17" s="9">
        <v>82</v>
      </c>
      <c r="N17" s="15">
        <v>0.9</v>
      </c>
    </row>
    <row r="18" spans="1:14" s="11" customFormat="1" ht="26.4" x14ac:dyDescent="0.25">
      <c r="A18" s="9" t="str">
        <f>'1'!A16</f>
        <v>PROBABILIDAD Y ESTADISTICA DESCRIPTIVA</v>
      </c>
      <c r="B18" s="9" t="s">
        <v>48</v>
      </c>
      <c r="C18" s="9" t="str">
        <f>'1'!C16</f>
        <v>307 B</v>
      </c>
      <c r="D18" s="9" t="str">
        <f>'1'!D16</f>
        <v xml:space="preserve">IGEM </v>
      </c>
      <c r="E18" s="9">
        <f>'1'!E16</f>
        <v>23</v>
      </c>
      <c r="F18" s="9">
        <v>22</v>
      </c>
      <c r="G18" s="9"/>
      <c r="H18" s="10"/>
      <c r="I18" s="9">
        <f t="shared" si="0"/>
        <v>1</v>
      </c>
      <c r="J18" s="10"/>
      <c r="K18" s="9">
        <v>0</v>
      </c>
      <c r="L18" s="10">
        <f t="shared" si="1"/>
        <v>0</v>
      </c>
      <c r="M18" s="9">
        <v>84</v>
      </c>
      <c r="N18" s="15">
        <v>0.85</v>
      </c>
    </row>
    <row r="19" spans="1:14" s="11" customFormat="1" ht="26.4" x14ac:dyDescent="0.25">
      <c r="A19" s="9" t="s">
        <v>40</v>
      </c>
      <c r="B19" s="9" t="s">
        <v>51</v>
      </c>
      <c r="C19" s="9" t="s">
        <v>41</v>
      </c>
      <c r="D19" s="9" t="s">
        <v>46</v>
      </c>
      <c r="E19" s="9">
        <v>23</v>
      </c>
      <c r="F19" s="9">
        <v>22</v>
      </c>
      <c r="G19" s="9"/>
      <c r="H19" s="10"/>
      <c r="I19" s="9">
        <f t="shared" ref="I19" si="4">(E19-SUM(F19:G19))-K19</f>
        <v>1</v>
      </c>
      <c r="J19" s="10"/>
      <c r="K19" s="9">
        <v>0</v>
      </c>
      <c r="L19" s="10">
        <f t="shared" ref="L19" si="5">K19/E19</f>
        <v>0</v>
      </c>
      <c r="M19" s="9">
        <v>84</v>
      </c>
      <c r="N19" s="15">
        <v>0.85</v>
      </c>
    </row>
    <row r="20" spans="1:14" s="11" customFormat="1" ht="26.4" x14ac:dyDescent="0.25">
      <c r="A20" s="9" t="str">
        <f>'1'!A17</f>
        <v>FISICA GENERAL</v>
      </c>
      <c r="B20" s="9" t="s">
        <v>51</v>
      </c>
      <c r="C20" s="9" t="str">
        <f>'1'!C17</f>
        <v>304 B</v>
      </c>
      <c r="D20" s="9" t="str">
        <f>'1'!D17</f>
        <v xml:space="preserve">ISIC </v>
      </c>
      <c r="E20" s="9">
        <f>'1'!E17</f>
        <v>16</v>
      </c>
      <c r="F20" s="9">
        <v>16</v>
      </c>
      <c r="G20" s="9"/>
      <c r="H20" s="10"/>
      <c r="I20" s="9">
        <f t="shared" si="0"/>
        <v>0</v>
      </c>
      <c r="J20" s="10"/>
      <c r="K20" s="9">
        <v>0</v>
      </c>
      <c r="L20" s="10">
        <f t="shared" si="1"/>
        <v>0</v>
      </c>
      <c r="M20" s="9">
        <v>82</v>
      </c>
      <c r="N20" s="15">
        <v>0.8</v>
      </c>
    </row>
    <row r="21" spans="1:14" s="11" customFormat="1" ht="26.4" x14ac:dyDescent="0.25">
      <c r="A21" s="9" t="s">
        <v>42</v>
      </c>
      <c r="B21" s="9" t="s">
        <v>52</v>
      </c>
      <c r="C21" s="9" t="s">
        <v>43</v>
      </c>
      <c r="D21" s="9" t="s">
        <v>44</v>
      </c>
      <c r="E21" s="9">
        <v>16</v>
      </c>
      <c r="F21" s="9">
        <v>16</v>
      </c>
      <c r="G21" s="9"/>
      <c r="H21" s="10"/>
      <c r="I21" s="9">
        <f t="shared" ref="I21" si="6">(E21-SUM(F21:G21))-K21</f>
        <v>0</v>
      </c>
      <c r="J21" s="10"/>
      <c r="K21" s="9">
        <v>0</v>
      </c>
      <c r="L21" s="10">
        <f t="shared" ref="L21" si="7">K21/E21</f>
        <v>0</v>
      </c>
      <c r="M21" s="9">
        <v>83</v>
      </c>
      <c r="N21" s="15">
        <v>0.8</v>
      </c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x14ac:dyDescent="0.25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s="11" customFormat="1" ht="16.5" customHeight="1" x14ac:dyDescent="0.25">
      <c r="A30" s="9"/>
      <c r="B30" s="9"/>
      <c r="C30" s="9"/>
      <c r="D30" s="9"/>
      <c r="E30" s="9"/>
      <c r="F30" s="9"/>
      <c r="G30" s="9"/>
      <c r="H30" s="10"/>
      <c r="I30" s="9"/>
      <c r="J30" s="10"/>
      <c r="K30" s="9"/>
      <c r="L30" s="10"/>
      <c r="M30" s="9"/>
      <c r="N30" s="15"/>
    </row>
    <row r="31" spans="1:14" ht="13.8" thickBot="1" x14ac:dyDescent="0.3">
      <c r="A31" s="16" t="s">
        <v>23</v>
      </c>
      <c r="B31" s="17" t="s">
        <v>24</v>
      </c>
      <c r="C31" s="17" t="s">
        <v>24</v>
      </c>
      <c r="D31" s="17" t="s">
        <v>24</v>
      </c>
      <c r="E31" s="17">
        <f>SUM(E14:E30)</f>
        <v>164</v>
      </c>
      <c r="F31" s="17">
        <f>SUM(F14:F30)</f>
        <v>158</v>
      </c>
      <c r="G31" s="17"/>
      <c r="H31" s="18"/>
      <c r="I31" s="17">
        <f t="shared" si="0"/>
        <v>6</v>
      </c>
      <c r="J31" s="18"/>
      <c r="K31" s="17">
        <f>SUM(K14:K30)</f>
        <v>0</v>
      </c>
      <c r="L31" s="18">
        <f t="shared" si="1"/>
        <v>0</v>
      </c>
      <c r="M31" s="17">
        <f>AVERAGE(M14:M30)</f>
        <v>82.125</v>
      </c>
      <c r="N31" s="19">
        <f>AVERAGE(N14:N30)</f>
        <v>0.88749999999999984</v>
      </c>
    </row>
    <row r="33" spans="1:14" ht="120" customHeight="1" x14ac:dyDescent="0.25">
      <c r="A33" s="29" t="s">
        <v>25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</row>
    <row r="35" spans="1:14" x14ac:dyDescent="0.25">
      <c r="A35" s="12"/>
    </row>
    <row r="36" spans="1:14" x14ac:dyDescent="0.25">
      <c r="B36" s="36" t="s">
        <v>26</v>
      </c>
      <c r="C36" s="36"/>
      <c r="D36" s="36"/>
      <c r="G36" s="21" t="s">
        <v>27</v>
      </c>
      <c r="H36" s="21"/>
      <c r="I36" s="21"/>
      <c r="J36" s="21"/>
    </row>
    <row r="37" spans="1:14" ht="62.25" customHeight="1" x14ac:dyDescent="0.25">
      <c r="B37" s="37"/>
      <c r="C37" s="37"/>
      <c r="D37" s="37"/>
      <c r="G37" s="33"/>
      <c r="H37" s="33"/>
      <c r="I37" s="33"/>
      <c r="J37" s="33"/>
    </row>
    <row r="38" spans="1:14" hidden="1" x14ac:dyDescent="0.25">
      <c r="A38" s="38" t="e">
        <v>#REF!</v>
      </c>
      <c r="B38" s="38"/>
      <c r="C38" s="6"/>
      <c r="E38" s="38"/>
      <c r="F38" s="38"/>
      <c r="G38" s="38"/>
      <c r="H38" s="38"/>
    </row>
    <row r="39" spans="1:14" hidden="1" x14ac:dyDescent="0.25"/>
    <row r="40" spans="1:14" ht="45" customHeight="1" x14ac:dyDescent="0.25">
      <c r="B40" s="39" t="str">
        <f>B10</f>
        <v>ING. MIGUEL REYES FISCAL</v>
      </c>
      <c r="C40" s="39"/>
      <c r="D40" s="39"/>
      <c r="E40" s="13"/>
      <c r="F40" s="13"/>
      <c r="G40" s="39" t="s">
        <v>53</v>
      </c>
      <c r="H40" s="39"/>
      <c r="I40" s="39"/>
      <c r="J40" s="39"/>
    </row>
  </sheetData>
  <mergeCells count="31">
    <mergeCell ref="A38:B38"/>
    <mergeCell ref="E38:H38"/>
    <mergeCell ref="B40:D40"/>
    <mergeCell ref="G40:J40"/>
    <mergeCell ref="M12:M13"/>
    <mergeCell ref="N12:N13"/>
    <mergeCell ref="A33:N33"/>
    <mergeCell ref="B37:D37"/>
    <mergeCell ref="G37:J37"/>
    <mergeCell ref="B36:D36"/>
    <mergeCell ref="G36:J3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zoomScale="85" zoomScaleNormal="85" zoomScaleSheetLayoutView="100" workbookViewId="0">
      <selection activeCell="O18" sqref="O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6.441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56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4</v>
      </c>
      <c r="C8" s="33"/>
      <c r="D8" s="14" t="s">
        <v>4</v>
      </c>
      <c r="E8" s="20">
        <f>'1'!E8</f>
        <v>4</v>
      </c>
      <c r="F8"/>
      <c r="G8" s="4" t="s">
        <v>5</v>
      </c>
      <c r="H8" s="20">
        <f>'1'!H8</f>
        <v>4</v>
      </c>
      <c r="I8" s="32" t="s">
        <v>6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5">
      <c r="A10" s="4" t="s">
        <v>7</v>
      </c>
      <c r="B10" s="33" t="str">
        <f>'1'!B10</f>
        <v>ING. MIGUEL REYES FISCAL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5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CALCULO DIFERENCIAL</v>
      </c>
      <c r="B14" s="9" t="s">
        <v>52</v>
      </c>
      <c r="C14" s="9" t="str">
        <f>'1'!C14</f>
        <v>104 B</v>
      </c>
      <c r="D14" s="9" t="str">
        <f>'1'!D14</f>
        <v xml:space="preserve">ISIC </v>
      </c>
      <c r="E14" s="9">
        <f>'1'!E14</f>
        <v>21</v>
      </c>
      <c r="F14" s="9">
        <v>21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83</v>
      </c>
      <c r="N14" s="15">
        <v>0.56999999999999995</v>
      </c>
    </row>
    <row r="15" spans="1:14" s="11" customFormat="1" ht="26.4" x14ac:dyDescent="0.25">
      <c r="A15" s="9" t="str">
        <f>'1'!A15</f>
        <v>ALGEBRA LINEAL</v>
      </c>
      <c r="B15" s="9" t="s">
        <v>52</v>
      </c>
      <c r="C15" s="9" t="str">
        <f>'1'!C15</f>
        <v>102 B</v>
      </c>
      <c r="D15" s="9" t="str">
        <f>'1'!D15</f>
        <v xml:space="preserve">IEME </v>
      </c>
      <c r="E15" s="9">
        <f>'1'!E15</f>
        <v>22</v>
      </c>
      <c r="F15" s="9">
        <v>20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>
        <v>81</v>
      </c>
      <c r="N15" s="15">
        <v>0.86</v>
      </c>
    </row>
    <row r="16" spans="1:14" s="11" customFormat="1" ht="26.4" x14ac:dyDescent="0.25">
      <c r="A16" s="9" t="str">
        <f>'1'!A16</f>
        <v>PROBABILIDAD Y ESTADISTICA DESCRIPTIVA</v>
      </c>
      <c r="B16" s="9" t="s">
        <v>51</v>
      </c>
      <c r="C16" s="9" t="str">
        <f>'1'!C16</f>
        <v>307 B</v>
      </c>
      <c r="D16" s="9" t="str">
        <f>'1'!D16</f>
        <v xml:space="preserve">IGEM </v>
      </c>
      <c r="E16" s="9">
        <f>'1'!E16</f>
        <v>23</v>
      </c>
      <c r="F16" s="9">
        <v>22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84</v>
      </c>
      <c r="N16" s="15">
        <v>0.85</v>
      </c>
    </row>
    <row r="17" spans="1:14" s="11" customFormat="1" ht="26.4" x14ac:dyDescent="0.25">
      <c r="A17" s="9" t="str">
        <f>'1'!A17</f>
        <v>FISICA GENERAL</v>
      </c>
      <c r="B17" s="9" t="s">
        <v>54</v>
      </c>
      <c r="C17" s="9" t="str">
        <f>'1'!C17</f>
        <v>304 B</v>
      </c>
      <c r="D17" s="9" t="str">
        <f>'1'!D17</f>
        <v xml:space="preserve">ISIC </v>
      </c>
      <c r="E17" s="9">
        <f>'1'!E17</f>
        <v>16</v>
      </c>
      <c r="F17" s="9">
        <v>16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84</v>
      </c>
      <c r="N17" s="15">
        <v>0.63</v>
      </c>
    </row>
    <row r="18" spans="1:14" s="11" customFormat="1" ht="26.4" x14ac:dyDescent="0.25">
      <c r="A18" s="9" t="s">
        <v>42</v>
      </c>
      <c r="B18" s="9" t="s">
        <v>55</v>
      </c>
      <c r="C18" s="9" t="s">
        <v>43</v>
      </c>
      <c r="D18" s="9" t="s">
        <v>44</v>
      </c>
      <c r="E18" s="9">
        <v>16</v>
      </c>
      <c r="F18" s="9">
        <v>16</v>
      </c>
      <c r="G18" s="9"/>
      <c r="H18" s="10"/>
      <c r="I18" s="9">
        <f t="shared" ref="I18" si="2">(E18-SUM(F18:G18))-K18</f>
        <v>0</v>
      </c>
      <c r="J18" s="10"/>
      <c r="K18" s="9">
        <v>0</v>
      </c>
      <c r="L18" s="10">
        <f t="shared" ref="L18" si="3">K18/E18</f>
        <v>0</v>
      </c>
      <c r="M18" s="9">
        <v>84</v>
      </c>
      <c r="N18" s="15">
        <v>0.63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98</v>
      </c>
      <c r="F28" s="17">
        <f>SUM(F14:F27)</f>
        <v>95</v>
      </c>
      <c r="G28" s="17"/>
      <c r="H28" s="18"/>
      <c r="I28" s="17">
        <f t="shared" si="0"/>
        <v>3</v>
      </c>
      <c r="J28" s="18"/>
      <c r="K28" s="17">
        <f>SUM(K14:K27)</f>
        <v>0</v>
      </c>
      <c r="L28" s="18">
        <f t="shared" si="1"/>
        <v>0</v>
      </c>
      <c r="M28" s="17">
        <f>AVERAGE(M14:M27)</f>
        <v>83.2</v>
      </c>
      <c r="N28" s="19">
        <f>AVERAGE(N14:N27)</f>
        <v>0.70799999999999996</v>
      </c>
    </row>
    <row r="30" spans="1:14" ht="120" customHeight="1" x14ac:dyDescent="0.25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MIGUEL REYES FISCAL</v>
      </c>
      <c r="C37" s="39"/>
      <c r="D37" s="39"/>
      <c r="E37" s="13"/>
      <c r="F37" s="13"/>
      <c r="G37" s="39" t="s">
        <v>50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R18" sqref="R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30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 t="s">
        <v>28</v>
      </c>
      <c r="C8" s="33"/>
      <c r="D8" s="14" t="s">
        <v>4</v>
      </c>
      <c r="E8" s="20">
        <f>'1'!E8</f>
        <v>4</v>
      </c>
      <c r="F8"/>
      <c r="G8" s="4" t="s">
        <v>5</v>
      </c>
      <c r="H8" s="20">
        <f>'1'!H8</f>
        <v>4</v>
      </c>
      <c r="I8" s="32" t="s">
        <v>6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5">
      <c r="A10" s="4" t="s">
        <v>7</v>
      </c>
      <c r="B10" s="33" t="str">
        <f>'1'!B10</f>
        <v>ING. MIGUEL REYES FISCAL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5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CALCULO DIFERENCIAL</v>
      </c>
      <c r="B14" s="9"/>
      <c r="C14" s="9" t="str">
        <f>'1'!C14</f>
        <v>104 B</v>
      </c>
      <c r="D14" s="9" t="str">
        <f>'1'!D14</f>
        <v xml:space="preserve">ISIC </v>
      </c>
      <c r="E14" s="9">
        <f>'1'!E14</f>
        <v>21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ALGEBRA LINEAL</v>
      </c>
      <c r="B15" s="9"/>
      <c r="C15" s="9" t="str">
        <f>'1'!C15</f>
        <v>102 B</v>
      </c>
      <c r="D15" s="9" t="str">
        <f>'1'!D15</f>
        <v xml:space="preserve">IEME </v>
      </c>
      <c r="E15" s="9">
        <f>'1'!E15</f>
        <v>22</v>
      </c>
      <c r="F15" s="9"/>
      <c r="G15" s="9"/>
      <c r="H15" s="10">
        <f t="shared" si="0"/>
        <v>0</v>
      </c>
      <c r="I15" s="9">
        <f t="shared" si="1"/>
        <v>22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PROBABILIDAD Y ESTADISTICA DESCRIPTIVA</v>
      </c>
      <c r="B16" s="9"/>
      <c r="C16" s="9" t="str">
        <f>'1'!C16</f>
        <v>307 B</v>
      </c>
      <c r="D16" s="9" t="str">
        <f>'1'!D16</f>
        <v xml:space="preserve">IGEM </v>
      </c>
      <c r="E16" s="9">
        <f>'1'!E16</f>
        <v>23</v>
      </c>
      <c r="F16" s="9"/>
      <c r="G16" s="9"/>
      <c r="H16" s="10">
        <f t="shared" si="0"/>
        <v>0</v>
      </c>
      <c r="I16" s="9">
        <f t="shared" si="1"/>
        <v>23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FISICA GENERAL</v>
      </c>
      <c r="B17" s="9"/>
      <c r="C17" s="9" t="str">
        <f>'1'!C17</f>
        <v>304 B</v>
      </c>
      <c r="D17" s="9" t="str">
        <f>'1'!D17</f>
        <v xml:space="preserve">ISIC </v>
      </c>
      <c r="E17" s="9">
        <f>'1'!E17</f>
        <v>16</v>
      </c>
      <c r="F17" s="9"/>
      <c r="G17" s="9"/>
      <c r="H17" s="10">
        <f t="shared" si="0"/>
        <v>0</v>
      </c>
      <c r="I17" s="9">
        <f t="shared" si="1"/>
        <v>16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82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MIGUEL REYES FISCAL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2023-01-06T20:16:38Z</dcterms:modified>
  <cp:category/>
  <cp:contentStatus/>
</cp:coreProperties>
</file>