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745" windowHeight="924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25725"/>
  <extLs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3"/>
  <c r="M28"/>
  <c r="K28"/>
  <c r="L28" s="1"/>
  <c r="I28"/>
  <c r="G28"/>
  <c r="F28"/>
  <c r="E28"/>
  <c r="I28" i="2"/>
  <c r="E28"/>
  <c r="F28"/>
  <c r="I18" i="3" l="1"/>
  <c r="N28" i="2" l="1"/>
  <c r="M28"/>
  <c r="K28"/>
  <c r="L28" s="1"/>
  <c r="G28"/>
  <c r="G28" i="1" l="1"/>
  <c r="I19" l="1"/>
  <c r="I20"/>
  <c r="I21"/>
  <c r="I22"/>
  <c r="I23"/>
  <c r="I24"/>
  <c r="I25"/>
  <c r="I26"/>
  <c r="I27"/>
  <c r="N28" l="1"/>
  <c r="M28" l="1"/>
  <c r="L28"/>
  <c r="K28"/>
  <c r="I28"/>
  <c r="F28"/>
  <c r="E28"/>
  <c r="A14" i="2" l="1"/>
  <c r="I15"/>
  <c r="I16"/>
  <c r="I17"/>
  <c r="I18"/>
  <c r="I18" i="1" l="1"/>
  <c r="N28" i="5" l="1"/>
  <c r="M28"/>
  <c r="K28"/>
  <c r="G28"/>
  <c r="F28"/>
  <c r="E18"/>
  <c r="D18"/>
  <c r="C18"/>
  <c r="A18"/>
  <c r="E17"/>
  <c r="I17" s="1"/>
  <c r="J17" s="1"/>
  <c r="D17"/>
  <c r="C17"/>
  <c r="A17"/>
  <c r="E16"/>
  <c r="L16" s="1"/>
  <c r="D16"/>
  <c r="C16"/>
  <c r="A16"/>
  <c r="E15"/>
  <c r="H15" s="1"/>
  <c r="D15"/>
  <c r="C15"/>
  <c r="A15"/>
  <c r="E14"/>
  <c r="E28" s="1"/>
  <c r="D14"/>
  <c r="C14"/>
  <c r="A14"/>
  <c r="B10"/>
  <c r="B37" s="1"/>
  <c r="L8"/>
  <c r="H8"/>
  <c r="E8"/>
  <c r="E18" i="4"/>
  <c r="D18"/>
  <c r="C18"/>
  <c r="A18"/>
  <c r="E17"/>
  <c r="I17" s="1"/>
  <c r="D17"/>
  <c r="C17"/>
  <c r="A17"/>
  <c r="E16"/>
  <c r="I16" s="1"/>
  <c r="D16"/>
  <c r="C16"/>
  <c r="A16"/>
  <c r="E15"/>
  <c r="I15" s="1"/>
  <c r="D15"/>
  <c r="C15"/>
  <c r="A15"/>
  <c r="E14"/>
  <c r="I14" s="1"/>
  <c r="D14"/>
  <c r="C14"/>
  <c r="A14"/>
  <c r="B10"/>
  <c r="B37" s="1"/>
  <c r="L8"/>
  <c r="H8"/>
  <c r="E8"/>
  <c r="E18" i="3"/>
  <c r="D18"/>
  <c r="C18"/>
  <c r="A18"/>
  <c r="E17"/>
  <c r="I17" s="1"/>
  <c r="D17"/>
  <c r="C17"/>
  <c r="A17"/>
  <c r="E16"/>
  <c r="I16" s="1"/>
  <c r="D16"/>
  <c r="C16"/>
  <c r="A16"/>
  <c r="E15"/>
  <c r="I15" s="1"/>
  <c r="D15"/>
  <c r="C15"/>
  <c r="A15"/>
  <c r="E14"/>
  <c r="I14" s="1"/>
  <c r="D14"/>
  <c r="C14"/>
  <c r="A14"/>
  <c r="B10"/>
  <c r="B37" s="1"/>
  <c r="L8"/>
  <c r="H8"/>
  <c r="E8"/>
  <c r="D18" i="2"/>
  <c r="C18"/>
  <c r="A18"/>
  <c r="D17"/>
  <c r="C17"/>
  <c r="A17"/>
  <c r="D16"/>
  <c r="C16"/>
  <c r="A16"/>
  <c r="D15"/>
  <c r="C15"/>
  <c r="A15"/>
  <c r="I14"/>
  <c r="D14"/>
  <c r="C14"/>
  <c r="B10"/>
  <c r="B37" s="1"/>
  <c r="L8"/>
  <c r="H8"/>
  <c r="E8"/>
  <c r="B37" i="1"/>
  <c r="I17"/>
  <c r="I16"/>
  <c r="I15"/>
  <c r="I14"/>
  <c r="L17" i="5" l="1"/>
  <c r="H28"/>
  <c r="I28"/>
  <c r="J28" s="1"/>
  <c r="L28"/>
  <c r="L14"/>
  <c r="H14"/>
  <c r="H16"/>
  <c r="H17"/>
  <c r="I14"/>
  <c r="J14" s="1"/>
  <c r="I15"/>
  <c r="J15" s="1"/>
  <c r="I16"/>
  <c r="J16" s="1"/>
  <c r="L15"/>
</calcChain>
</file>

<file path=xl/sharedStrings.xml><?xml version="1.0" encoding="utf-8"?>
<sst xmlns="http://schemas.openxmlformats.org/spreadsheetml/2006/main" count="201" uniqueCount="50">
  <si>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</si>
  <si>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</si>
  <si>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</si>
  <si>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</si>
  <si>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</si>
  <si>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</si>
  <si>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</si>
  <si>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</si>
  <si>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</si>
  <si>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</si>
  <si>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</si>
  <si>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</si>
  <si>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</si>
  <si>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</si>
  <si>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</si>
  <si>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</si>
  <si>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</si>
  <si>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</si>
  <si>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</si>
  <si>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</si>
  <si>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</si>
  <si>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</si>
  <si>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</si>
  <si>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</si>
  <si>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</si>
  <si>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</si>
  <si>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</si>
  <si>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</si>
  <si>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</si>
  <si>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</si>
  <si>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</si>
  <si>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</si>
  <si>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</si>
  <si>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</si>
  <si>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</si>
  <si>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</si>
  <si>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</si>
  <si>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</si>
  <si>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</si>
  <si>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</si>
  <si>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</si>
  <si>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</si>
  <si>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</si>
  <si>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</si>
  <si>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</si>
  <si>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</si>
  <si>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</si>
  <si>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</si>
  <si>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</si>
  <si>
    <t>III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</si>
</sst>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10" workbookViewId="0">
      <selection activeCell="M28" sqref="M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47</v>
      </c>
      <c r="C8" s="31"/>
      <c r="D8" s="5" t="s">
        <v>6</v>
      </c>
      <c r="E8" s="6">
        <v>5</v>
      </c>
      <c r="F8" s="1"/>
      <c r="G8" s="4" t="s">
        <v>7</v>
      </c>
      <c r="H8" s="6">
        <v>4</v>
      </c>
      <c r="I8" s="37" t="s">
        <v>8</v>
      </c>
      <c r="J8" s="27"/>
      <c r="K8" s="27"/>
      <c r="L8" s="30" t="s">
        <v>45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30" t="s">
        <v>48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99999999999999" customHeight="1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149999999999999" customHeight="1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99999999999999" customHeight="1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25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30</v>
      </c>
      <c r="C33" s="27"/>
      <c r="D33" s="27"/>
      <c r="E33" s="1"/>
      <c r="F33" s="1"/>
      <c r="G33" s="28" t="s">
        <v>31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32</v>
      </c>
      <c r="B35" s="27"/>
      <c r="C35" s="7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3" t="str">
        <f>B10</f>
        <v>M.T.I. MONTSERRAT MASDEFIOL SUÁREZ</v>
      </c>
      <c r="C37" s="44"/>
      <c r="D37" s="44"/>
      <c r="E37" s="21"/>
      <c r="F37" s="21"/>
      <c r="G37" s="45" t="s">
        <v>33</v>
      </c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F22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2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M.T.I. MONTSERRAT MASDEFIOL SUÁREZ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45" customHeight="1">
      <c r="A14" s="9" t="str">
        <f>'1'!A14</f>
        <v>FUNDAMENTOS DE PROGRAMACIÓN</v>
      </c>
      <c r="B14" s="10" t="s">
        <v>41</v>
      </c>
      <c r="C14" s="9" t="str">
        <f>'1'!C14</f>
        <v>104A</v>
      </c>
      <c r="D14" s="9" t="str">
        <f>'1'!D14</f>
        <v>ISIC</v>
      </c>
      <c r="E14" s="10">
        <v>42</v>
      </c>
      <c r="F14" s="9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67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45" customHeight="1">
      <c r="A15" s="9" t="str">
        <f>'1'!A15</f>
        <v>FUNDAMENTOS DE PROGRAMACIÓN</v>
      </c>
      <c r="B15" s="10" t="s">
        <v>41</v>
      </c>
      <c r="C15" s="9" t="str">
        <f>'1'!C15</f>
        <v>104B</v>
      </c>
      <c r="D15" s="9" t="str">
        <f>'1'!D15</f>
        <v>ISIC</v>
      </c>
      <c r="E15" s="10">
        <v>22</v>
      </c>
      <c r="F15" s="9">
        <v>13</v>
      </c>
      <c r="G15" s="9"/>
      <c r="H15" s="11"/>
      <c r="I15" s="10">
        <f t="shared" si="0"/>
        <v>9</v>
      </c>
      <c r="J15" s="11"/>
      <c r="K15" s="10">
        <v>0</v>
      </c>
      <c r="L15" s="11">
        <v>0</v>
      </c>
      <c r="M15" s="9">
        <v>45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6" customHeight="1">
      <c r="A16" s="9" t="str">
        <f>'1'!A16</f>
        <v>FUNDAMENTOS DE INGENIERÍA DE SOFTWARE</v>
      </c>
      <c r="B16" s="10" t="s">
        <v>41</v>
      </c>
      <c r="C16" s="9" t="str">
        <f>'1'!C16</f>
        <v>504A</v>
      </c>
      <c r="D16" s="9" t="str">
        <f>'1'!D16</f>
        <v>ISIC</v>
      </c>
      <c r="E16" s="10">
        <v>21</v>
      </c>
      <c r="F16" s="9">
        <v>15</v>
      </c>
      <c r="G16" s="9"/>
      <c r="H16" s="11"/>
      <c r="I16" s="10">
        <f t="shared" si="0"/>
        <v>6</v>
      </c>
      <c r="J16" s="11"/>
      <c r="K16" s="10">
        <v>0</v>
      </c>
      <c r="L16" s="11">
        <v>0</v>
      </c>
      <c r="M16" s="9">
        <v>55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45" customHeight="1">
      <c r="A17" s="9" t="str">
        <f>'1'!A17</f>
        <v>GESTIÓN DE PROYECTOS DE SOFTWARE</v>
      </c>
      <c r="B17" s="10" t="s">
        <v>41</v>
      </c>
      <c r="C17" s="9" t="str">
        <f>'1'!C17</f>
        <v>704A</v>
      </c>
      <c r="D17" s="9" t="str">
        <f>'1'!D17</f>
        <v>ISIC</v>
      </c>
      <c r="E17" s="10">
        <v>26</v>
      </c>
      <c r="F17" s="9">
        <v>24</v>
      </c>
      <c r="G17" s="9"/>
      <c r="H17" s="11"/>
      <c r="I17" s="10">
        <f t="shared" si="0"/>
        <v>2</v>
      </c>
      <c r="J17" s="11"/>
      <c r="K17" s="10">
        <v>0</v>
      </c>
      <c r="L17" s="11">
        <v>0</v>
      </c>
      <c r="M17" s="9">
        <v>75</v>
      </c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45" customHeight="1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10">
        <v>15</v>
      </c>
      <c r="F18" s="9">
        <v>7</v>
      </c>
      <c r="G18" s="9"/>
      <c r="H18" s="11"/>
      <c r="I18" s="10">
        <f t="shared" si="0"/>
        <v>8</v>
      </c>
      <c r="J18" s="11"/>
      <c r="K18" s="10">
        <v>0</v>
      </c>
      <c r="L18" s="11">
        <v>0</v>
      </c>
      <c r="M18" s="9">
        <v>40</v>
      </c>
      <c r="N18" s="12">
        <v>0.47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6" customHeight="1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94</v>
      </c>
      <c r="G28" s="25">
        <f>SUM(G14:G27)</f>
        <v>0</v>
      </c>
      <c r="H28" s="17"/>
      <c r="I28" s="16">
        <f>SUM(I14:I18)</f>
        <v>32</v>
      </c>
      <c r="J28" s="17"/>
      <c r="K28" s="16">
        <f>SUM(K14:K18)</f>
        <v>0</v>
      </c>
      <c r="L28" s="17">
        <f>K28/E28</f>
        <v>0</v>
      </c>
      <c r="M28" s="16">
        <f>ROUND((AVERAGE(M14:M27)),0)</f>
        <v>56</v>
      </c>
      <c r="N28" s="24">
        <f>AVERAGE(N14:N27)</f>
        <v>0.67400000000000004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30</v>
      </c>
      <c r="C33" s="27"/>
      <c r="D33" s="27"/>
      <c r="E33" s="1"/>
      <c r="F33" s="1"/>
      <c r="G33" s="28" t="s">
        <v>31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32</v>
      </c>
      <c r="B35" s="27"/>
      <c r="C35" s="7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M.T.I. MONTSERRAT MASDEFIOL SUÁREZ</v>
      </c>
      <c r="C37" s="27"/>
      <c r="D37" s="27"/>
      <c r="E37" s="21"/>
      <c r="F37" s="21"/>
      <c r="G37" s="51" t="s">
        <v>33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C4" workbookViewId="0">
      <selection activeCell="P24" sqref="P2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35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3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M.T.I. MONTSERRAT MASDEFIOL SUÁREZ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9" t="str">
        <f>'1'!A14</f>
        <v>FUNDAMENTOS DE PROGRAMACIÓN</v>
      </c>
      <c r="B14" s="10" t="s">
        <v>49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71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>
      <c r="A15" s="9" t="str">
        <f>'1'!A15</f>
        <v>FUNDAMENTOS DE PROGRAMACIÓN</v>
      </c>
      <c r="B15" s="10" t="s">
        <v>49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13</v>
      </c>
      <c r="G15" s="9"/>
      <c r="H15" s="11"/>
      <c r="I15" s="9">
        <f t="shared" si="0"/>
        <v>9</v>
      </c>
      <c r="J15" s="11"/>
      <c r="K15" s="10">
        <v>0</v>
      </c>
      <c r="L15" s="11">
        <v>0</v>
      </c>
      <c r="M15" s="9">
        <v>46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8.5" customHeight="1">
      <c r="A16" s="9" t="str">
        <f>'1'!A16</f>
        <v>FUNDAMENTOS DE INGENIERÍA DE SOFTWARE</v>
      </c>
      <c r="B16" s="10" t="s">
        <v>49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20</v>
      </c>
      <c r="G16" s="9"/>
      <c r="H16" s="11"/>
      <c r="I16" s="9">
        <f t="shared" si="0"/>
        <v>1</v>
      </c>
      <c r="J16" s="11"/>
      <c r="K16" s="10">
        <v>0</v>
      </c>
      <c r="L16" s="11"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8.5" customHeight="1">
      <c r="A17" s="9" t="str">
        <f>'1'!A17</f>
        <v>GESTIÓN DE PROYECTOS DE SOFTWARE</v>
      </c>
      <c r="B17" s="10" t="s">
        <v>49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83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8.5" customHeight="1">
      <c r="A18" s="9" t="str">
        <f>'1'!A18</f>
        <v>DISEÑO DE INTERFACES DE USUARIOS</v>
      </c>
      <c r="B18" s="10" t="s">
        <v>49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12</v>
      </c>
      <c r="G18" s="9"/>
      <c r="H18" s="11"/>
      <c r="I18" s="10">
        <f t="shared" si="0"/>
        <v>3</v>
      </c>
      <c r="J18" s="11"/>
      <c r="K18" s="10">
        <v>0</v>
      </c>
      <c r="L18" s="11">
        <v>0</v>
      </c>
      <c r="M18" s="9">
        <v>64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106</v>
      </c>
      <c r="G28" s="25">
        <f>SUM(G14:G27)</f>
        <v>0</v>
      </c>
      <c r="H28" s="17"/>
      <c r="I28" s="16">
        <f>SUM(I14:I18)</f>
        <v>20</v>
      </c>
      <c r="J28" s="17"/>
      <c r="K28" s="16">
        <f>SUM(K14:K18)</f>
        <v>0</v>
      </c>
      <c r="L28" s="17">
        <f>K28/E28</f>
        <v>0</v>
      </c>
      <c r="M28" s="16">
        <f>ROUND((AVERAGE(M14:M27)),0)</f>
        <v>68</v>
      </c>
      <c r="N28" s="24">
        <f>AVERAGE(N14:N27)</f>
        <v>0.68799999999999994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30</v>
      </c>
      <c r="C33" s="27"/>
      <c r="D33" s="27"/>
      <c r="E33" s="1"/>
      <c r="F33" s="1"/>
      <c r="G33" s="28" t="s">
        <v>31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32</v>
      </c>
      <c r="B35" s="27"/>
      <c r="C35" s="7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2" t="str">
        <f>B10</f>
        <v>M.T.I. MONTSERRAT MASDEFIOL SUÁREZ</v>
      </c>
      <c r="C37" s="53"/>
      <c r="D37" s="53"/>
      <c r="E37" s="21"/>
      <c r="F37" s="21"/>
      <c r="G37" s="51" t="s">
        <v>33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19" sqref="A19:E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35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>
        <v>4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M.T.I. MONTSERRAT MASDEFIOL SUÁREZ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9"/>
      <c r="G14" s="9"/>
      <c r="H14" s="11"/>
      <c r="I14" s="9">
        <f t="shared" ref="I14:I17" si="0">(E14-SUM(F14:G14))-K14</f>
        <v>42</v>
      </c>
      <c r="J14" s="11"/>
      <c r="K14" s="9"/>
      <c r="L14" s="11"/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/>
      <c r="I15" s="9">
        <f t="shared" si="0"/>
        <v>22</v>
      </c>
      <c r="J15" s="11"/>
      <c r="K15" s="9"/>
      <c r="L15" s="11"/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/>
      <c r="I16" s="9">
        <f t="shared" si="0"/>
        <v>21</v>
      </c>
      <c r="J16" s="11"/>
      <c r="K16" s="9"/>
      <c r="L16" s="11"/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/>
      <c r="I17" s="9">
        <f t="shared" si="0"/>
        <v>26</v>
      </c>
      <c r="J17" s="11"/>
      <c r="K17" s="9"/>
      <c r="L17" s="11"/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30</v>
      </c>
      <c r="C33" s="27"/>
      <c r="D33" s="27"/>
      <c r="E33" s="1"/>
      <c r="F33" s="1"/>
      <c r="G33" s="28" t="s">
        <v>31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32</v>
      </c>
      <c r="B35" s="27"/>
      <c r="C35" s="7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M.T.I. MONTSERRAT MASDEFIOL SUÁREZ</v>
      </c>
      <c r="C37" s="27"/>
      <c r="D37" s="27"/>
      <c r="E37" s="21"/>
      <c r="F37" s="21"/>
      <c r="G37" s="51" t="s">
        <v>33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26" workbookViewId="0">
      <selection activeCell="P19" sqref="P1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</v>
      </c>
      <c r="B6" s="27"/>
      <c r="C6" s="27"/>
      <c r="D6" s="27"/>
      <c r="E6" s="32" t="s">
        <v>35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0" t="s">
        <v>36</v>
      </c>
      <c r="C8" s="31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37" t="s">
        <v>8</v>
      </c>
      <c r="J8" s="27"/>
      <c r="K8" s="27"/>
      <c r="L8" s="30" t="str">
        <f>'1'!L8</f>
        <v>SEP 22 - ENE 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0" t="str">
        <f>'1'!B10</f>
        <v>M.T.I. MONTSERRAT MASDEFIOL SUÁREZ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10"/>
      <c r="H14" s="11">
        <f t="shared" ref="H14:H17" si="0">F14/E14</f>
        <v>0</v>
      </c>
      <c r="I14" s="9">
        <f t="shared" ref="I14:I17" si="1">(E14-SUM(F14:G14))-K14</f>
        <v>42</v>
      </c>
      <c r="J14" s="11">
        <f t="shared" ref="J14:J17" si="2">I14/E14</f>
        <v>1</v>
      </c>
      <c r="K14" s="10"/>
      <c r="L14" s="11">
        <f t="shared" ref="L14:L17" si="3">K14/E14</f>
        <v>0</v>
      </c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>
        <f t="shared" si="0"/>
        <v>0</v>
      </c>
      <c r="I15" s="9">
        <f t="shared" si="1"/>
        <v>22</v>
      </c>
      <c r="J15" s="11">
        <f t="shared" si="2"/>
        <v>1</v>
      </c>
      <c r="K15" s="9"/>
      <c r="L15" s="11">
        <f t="shared" si="3"/>
        <v>0</v>
      </c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>
        <f t="shared" si="0"/>
        <v>0</v>
      </c>
      <c r="I16" s="9">
        <f t="shared" si="1"/>
        <v>21</v>
      </c>
      <c r="J16" s="11">
        <f t="shared" si="2"/>
        <v>1</v>
      </c>
      <c r="K16" s="9"/>
      <c r="L16" s="11">
        <f t="shared" si="3"/>
        <v>0</v>
      </c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>
        <f t="shared" si="0"/>
        <v>0</v>
      </c>
      <c r="I17" s="9">
        <f t="shared" si="1"/>
        <v>26</v>
      </c>
      <c r="J17" s="11">
        <f t="shared" si="2"/>
        <v>1</v>
      </c>
      <c r="K17" s="9"/>
      <c r="L17" s="11">
        <f t="shared" si="3"/>
        <v>0</v>
      </c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/>
      <c r="I18" s="9"/>
      <c r="J18" s="11"/>
      <c r="K18" s="9"/>
      <c r="L18" s="11"/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4">SUM(E14:E27)</f>
        <v>126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>(E28-SUM(F28:G28))-K28</f>
        <v>126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30</v>
      </c>
      <c r="C33" s="27"/>
      <c r="D33" s="27"/>
      <c r="E33" s="1"/>
      <c r="F33" s="1"/>
      <c r="G33" s="28" t="s">
        <v>31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32</v>
      </c>
      <c r="B35" s="27"/>
      <c r="C35" s="7"/>
      <c r="D35" s="1"/>
      <c r="E35" s="49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M.T.I. MONTSERRAT MASDEFIOL SUÁREZ</v>
      </c>
      <c r="C37" s="27"/>
      <c r="D37" s="27"/>
      <c r="E37" s="21"/>
      <c r="F37" s="21"/>
      <c r="G37" s="51" t="s">
        <v>33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2022-10-19T14:37:25Z</cp:lastPrinted>
  <dcterms:created xsi:type="dcterms:W3CDTF">2021-11-22T14:45:25Z</dcterms:created>
  <dcterms:modified xsi:type="dcterms:W3CDTF">2022-11-30T17:20:14Z</dcterms:modified>
</cp:coreProperties>
</file>