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A_AplicaInfo\Desktop\"/>
    </mc:Choice>
  </mc:AlternateContent>
  <xr:revisionPtr revIDLastSave="0" documentId="13_ncr:1_{94A094DF-60D2-4F9B-BD2A-26AAAEAAB39F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5" l="1"/>
  <c r="M28" i="5"/>
  <c r="J28" i="5"/>
  <c r="H28" i="5" l="1"/>
  <c r="H15" i="5"/>
  <c r="H16" i="5"/>
  <c r="H17" i="5"/>
  <c r="H18" i="5"/>
  <c r="H14" i="5"/>
  <c r="I14" i="4"/>
  <c r="I15" i="4" l="1"/>
  <c r="I16" i="4"/>
  <c r="I17" i="4"/>
  <c r="I18" i="4"/>
  <c r="I19" i="4"/>
  <c r="I20" i="4"/>
  <c r="I21" i="4"/>
  <c r="I22" i="4"/>
  <c r="I23" i="4"/>
  <c r="N32" i="4"/>
  <c r="M32" i="4"/>
  <c r="G32" i="4"/>
  <c r="H32" i="4"/>
  <c r="J32" i="4"/>
  <c r="K32" i="4"/>
  <c r="F32" i="4"/>
  <c r="E32" i="4"/>
  <c r="I18" i="5"/>
  <c r="J18" i="5" s="1"/>
  <c r="L18" i="5"/>
  <c r="D15" i="4"/>
  <c r="A15" i="4"/>
  <c r="N28" i="3"/>
  <c r="M28" i="3"/>
  <c r="K28" i="3"/>
  <c r="G28" i="3"/>
  <c r="F28" i="3"/>
  <c r="E28" i="2"/>
  <c r="F28" i="2"/>
  <c r="I32" i="4" l="1"/>
  <c r="L32" i="4"/>
  <c r="N28" i="2"/>
  <c r="M28" i="2"/>
  <c r="K28" i="2"/>
  <c r="L28" i="2" s="1"/>
  <c r="G28" i="2"/>
  <c r="G28" i="1" l="1"/>
  <c r="I19" i="1" l="1"/>
  <c r="I20" i="1"/>
  <c r="I21" i="1"/>
  <c r="I22" i="1"/>
  <c r="I23" i="1"/>
  <c r="I24" i="1"/>
  <c r="I25" i="1"/>
  <c r="I26" i="1"/>
  <c r="I27" i="1"/>
  <c r="N28" i="1" l="1"/>
  <c r="M28" i="1" l="1"/>
  <c r="K28" i="1"/>
  <c r="L28" i="1" s="1"/>
  <c r="F28" i="1"/>
  <c r="E28" i="1"/>
  <c r="A14" i="2" l="1"/>
  <c r="I15" i="2"/>
  <c r="I16" i="2"/>
  <c r="I17" i="2"/>
  <c r="I18" i="2"/>
  <c r="I18" i="1" l="1"/>
  <c r="K28" i="5" l="1"/>
  <c r="G28" i="5"/>
  <c r="F28" i="5"/>
  <c r="E18" i="5"/>
  <c r="D18" i="5"/>
  <c r="C18" i="5"/>
  <c r="A18" i="5"/>
  <c r="E17" i="5"/>
  <c r="I17" i="5" s="1"/>
  <c r="J17" i="5" s="1"/>
  <c r="D17" i="5"/>
  <c r="C17" i="5"/>
  <c r="A17" i="5"/>
  <c r="E16" i="5"/>
  <c r="L16" i="5" s="1"/>
  <c r="D16" i="5"/>
  <c r="C16" i="5"/>
  <c r="A16" i="5"/>
  <c r="E15" i="5"/>
  <c r="D15" i="5"/>
  <c r="C15" i="5"/>
  <c r="A15" i="5"/>
  <c r="E14" i="5"/>
  <c r="E28" i="5" s="1"/>
  <c r="D14" i="5"/>
  <c r="C14" i="5"/>
  <c r="A14" i="5"/>
  <c r="B10" i="5"/>
  <c r="B37" i="5" s="1"/>
  <c r="L8" i="5"/>
  <c r="H8" i="5"/>
  <c r="E8" i="5"/>
  <c r="E22" i="4"/>
  <c r="D22" i="4"/>
  <c r="C22" i="4"/>
  <c r="A22" i="4"/>
  <c r="E20" i="4"/>
  <c r="D20" i="4"/>
  <c r="C20" i="4"/>
  <c r="A20" i="4"/>
  <c r="E18" i="4"/>
  <c r="D18" i="4"/>
  <c r="C18" i="4"/>
  <c r="A18" i="4"/>
  <c r="E16" i="4"/>
  <c r="D16" i="4"/>
  <c r="C16" i="4"/>
  <c r="E14" i="4"/>
  <c r="D14" i="4"/>
  <c r="C14" i="4"/>
  <c r="A14" i="4"/>
  <c r="B10" i="4"/>
  <c r="B41" i="4" s="1"/>
  <c r="L8" i="4"/>
  <c r="H8" i="4"/>
  <c r="E8" i="4"/>
  <c r="E18" i="3"/>
  <c r="I18" i="3" s="1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D14" i="3"/>
  <c r="C14" i="3"/>
  <c r="A14" i="3"/>
  <c r="B10" i="3"/>
  <c r="B37" i="3" s="1"/>
  <c r="L8" i="3"/>
  <c r="H8" i="3"/>
  <c r="E8" i="3"/>
  <c r="D18" i="2"/>
  <c r="C18" i="2"/>
  <c r="A18" i="2"/>
  <c r="D17" i="2"/>
  <c r="C17" i="2"/>
  <c r="A17" i="2"/>
  <c r="D16" i="2"/>
  <c r="C16" i="2"/>
  <c r="A16" i="2"/>
  <c r="D15" i="2"/>
  <c r="C15" i="2"/>
  <c r="A15" i="2"/>
  <c r="I14" i="2"/>
  <c r="I28" i="2" s="1"/>
  <c r="D14" i="2"/>
  <c r="C14" i="2"/>
  <c r="B10" i="2"/>
  <c r="B37" i="2" s="1"/>
  <c r="L8" i="2"/>
  <c r="H8" i="2"/>
  <c r="E8" i="2"/>
  <c r="B37" i="1"/>
  <c r="I17" i="1"/>
  <c r="I16" i="1"/>
  <c r="I15" i="1"/>
  <c r="I14" i="1"/>
  <c r="I14" i="3" l="1"/>
  <c r="I28" i="3" s="1"/>
  <c r="E28" i="3"/>
  <c r="L28" i="3" s="1"/>
  <c r="I28" i="1"/>
  <c r="L17" i="5"/>
  <c r="I28" i="5"/>
  <c r="L28" i="5"/>
  <c r="L14" i="5"/>
  <c r="I14" i="5"/>
  <c r="J14" i="5" s="1"/>
  <c r="I15" i="5"/>
  <c r="J15" i="5" s="1"/>
  <c r="I16" i="5"/>
  <c r="J16" i="5" s="1"/>
  <c r="L15" i="5"/>
</calcChain>
</file>

<file path=xl/sharedStrings.xml><?xml version="1.0" encoding="utf-8"?>
<sst xmlns="http://schemas.openxmlformats.org/spreadsheetml/2006/main" count="233" uniqueCount="52">
  <si>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</si>
  <si>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</si>
  <si>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</si>
  <si>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</si>
  <si>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</si>
  <si>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</si>
  <si>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</si>
  <si>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</si>
  <si>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</si>
  <si>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</si>
  <si>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</si>
  <si>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</si>
  <si>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</si>
  <si>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</si>
  <si>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</si>
  <si>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</si>
  <si>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</si>
  <si>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</si>
  <si>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</si>
  <si>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</si>
  <si>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</si>
  <si>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</si>
  <si>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</si>
  <si>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</si>
  <si>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104A</t>
  </si>
  <si>
    <t>-</t>
  </si>
  <si>
    <t>504A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</si>
  <si>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</si>
  <si>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</si>
  <si>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</si>
  <si>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</si>
  <si>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</si>
  <si>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</si>
  <si>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</si>
  <si>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</si>
  <si>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</si>
  <si>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</si>
  <si>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FUNDAMENTOS DE PROGRAMACIÓN</t>
  </si>
  <si>
    <t>FUNDAMENTOS DE INGENIERÍA DE SOFTWARE</t>
  </si>
  <si>
    <t>GESTIÓN DE PROYECTOS DE SOFTWARE</t>
  </si>
  <si>
    <t>104B</t>
  </si>
  <si>
    <t>II</t>
  </si>
  <si>
    <t>DISEÑO DE INTERFACES DE USUARIOS</t>
  </si>
  <si>
    <t xml:space="preserve"> -</t>
  </si>
  <si>
    <t>ISIC</t>
  </si>
  <si>
    <t>SEP 22 - ENE 23</t>
  </si>
  <si>
    <t>PROFESOR(A):</t>
  </si>
  <si>
    <t>1°</t>
  </si>
  <si>
    <t>M.T.I. MONTSERRAT MASDEFIOL SUÁREZ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</si>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</sst>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5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9" fontId="1" fillId="2" borderId="14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top"/>
    </xf>
    <xf numFmtId="0" fontId="7" fillId="0" borderId="0" xfId="0" applyFont="1" applyAlignment="1"/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0" workbookViewId="0">
      <selection activeCell="M28" sqref="M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8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9" t="s">
        <v>3</v>
      </c>
      <c r="B6" s="31"/>
      <c r="C6" s="31"/>
      <c r="D6" s="31"/>
      <c r="E6" s="50" t="s">
        <v>4</v>
      </c>
      <c r="F6" s="35"/>
      <c r="G6" s="35"/>
      <c r="H6" s="35"/>
      <c r="I6" s="35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6" t="s">
        <v>47</v>
      </c>
      <c r="C8" s="35"/>
      <c r="D8" s="5" t="s">
        <v>6</v>
      </c>
      <c r="E8" s="6">
        <v>5</v>
      </c>
      <c r="F8" s="1"/>
      <c r="G8" s="4" t="s">
        <v>7</v>
      </c>
      <c r="H8" s="6">
        <v>4</v>
      </c>
      <c r="I8" s="45" t="s">
        <v>8</v>
      </c>
      <c r="J8" s="31"/>
      <c r="K8" s="31"/>
      <c r="L8" s="36" t="s">
        <v>45</v>
      </c>
      <c r="M8" s="35"/>
      <c r="N8" s="3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46</v>
      </c>
      <c r="B10" s="36" t="s">
        <v>48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8" t="s">
        <v>9</v>
      </c>
      <c r="B12" s="40" t="s">
        <v>10</v>
      </c>
      <c r="C12" s="40" t="s">
        <v>11</v>
      </c>
      <c r="D12" s="42" t="s">
        <v>12</v>
      </c>
      <c r="E12" s="42" t="s">
        <v>13</v>
      </c>
      <c r="F12" s="46" t="s">
        <v>14</v>
      </c>
      <c r="G12" s="47"/>
      <c r="H12" s="42" t="s">
        <v>15</v>
      </c>
      <c r="I12" s="42" t="s">
        <v>16</v>
      </c>
      <c r="J12" s="42" t="s">
        <v>17</v>
      </c>
      <c r="K12" s="42" t="s">
        <v>18</v>
      </c>
      <c r="L12" s="42" t="s">
        <v>19</v>
      </c>
      <c r="M12" s="42" t="s">
        <v>20</v>
      </c>
      <c r="N12" s="4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9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23" t="s">
        <v>37</v>
      </c>
      <c r="B14" s="9" t="s">
        <v>21</v>
      </c>
      <c r="C14" s="10" t="s">
        <v>24</v>
      </c>
      <c r="D14" s="9" t="s">
        <v>44</v>
      </c>
      <c r="E14" s="10">
        <v>42</v>
      </c>
      <c r="F14" s="10">
        <v>41</v>
      </c>
      <c r="G14" s="9"/>
      <c r="H14" s="11"/>
      <c r="I14" s="9">
        <f t="shared" ref="I14:I27" si="0">(E14-SUM(F14:G14))-K14</f>
        <v>1</v>
      </c>
      <c r="J14" s="11"/>
      <c r="K14" s="9">
        <v>0</v>
      </c>
      <c r="L14" s="11">
        <v>0</v>
      </c>
      <c r="M14" s="9">
        <v>81</v>
      </c>
      <c r="N14" s="12">
        <v>0.6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6.899999999999999" customHeight="1" x14ac:dyDescent="0.25">
      <c r="A15" s="23" t="s">
        <v>37</v>
      </c>
      <c r="B15" s="10" t="s">
        <v>21</v>
      </c>
      <c r="C15" s="10" t="s">
        <v>40</v>
      </c>
      <c r="D15" s="10" t="s">
        <v>44</v>
      </c>
      <c r="E15" s="10">
        <v>22</v>
      </c>
      <c r="F15" s="9">
        <v>19</v>
      </c>
      <c r="G15" s="9"/>
      <c r="H15" s="11"/>
      <c r="I15" s="9">
        <f t="shared" si="0"/>
        <v>3</v>
      </c>
      <c r="J15" s="11"/>
      <c r="K15" s="10">
        <v>0</v>
      </c>
      <c r="L15" s="11">
        <v>0</v>
      </c>
      <c r="M15" s="9">
        <v>69</v>
      </c>
      <c r="N15" s="12">
        <v>0.86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23" t="s">
        <v>38</v>
      </c>
      <c r="B16" s="10" t="s">
        <v>21</v>
      </c>
      <c r="C16" s="10" t="s">
        <v>26</v>
      </c>
      <c r="D16" s="10" t="s">
        <v>44</v>
      </c>
      <c r="E16" s="10">
        <v>21</v>
      </c>
      <c r="F16" s="9">
        <v>21</v>
      </c>
      <c r="G16" s="9"/>
      <c r="H16" s="11"/>
      <c r="I16" s="9">
        <f t="shared" si="0"/>
        <v>0</v>
      </c>
      <c r="J16" s="11"/>
      <c r="K16" s="10">
        <v>0</v>
      </c>
      <c r="L16" s="11">
        <v>0</v>
      </c>
      <c r="M16" s="9">
        <v>84</v>
      </c>
      <c r="N16" s="12">
        <v>0.62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6.149999999999999" customHeight="1" x14ac:dyDescent="0.25">
      <c r="A17" s="23" t="s">
        <v>39</v>
      </c>
      <c r="B17" s="10" t="s">
        <v>21</v>
      </c>
      <c r="C17" s="10" t="s">
        <v>27</v>
      </c>
      <c r="D17" s="10" t="s">
        <v>44</v>
      </c>
      <c r="E17" s="10">
        <v>26</v>
      </c>
      <c r="F17" s="9">
        <v>26</v>
      </c>
      <c r="G17" s="9"/>
      <c r="H17" s="11"/>
      <c r="I17" s="9">
        <f t="shared" si="0"/>
        <v>0</v>
      </c>
      <c r="J17" s="11"/>
      <c r="K17" s="10">
        <v>0</v>
      </c>
      <c r="L17" s="11">
        <v>0</v>
      </c>
      <c r="M17" s="9">
        <v>82</v>
      </c>
      <c r="N17" s="12">
        <v>0.42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6.899999999999999" customHeight="1" x14ac:dyDescent="0.25">
      <c r="A18" s="23" t="s">
        <v>42</v>
      </c>
      <c r="B18" s="9" t="s">
        <v>21</v>
      </c>
      <c r="C18" s="9" t="s">
        <v>27</v>
      </c>
      <c r="D18" s="10" t="s">
        <v>44</v>
      </c>
      <c r="E18" s="10">
        <v>15</v>
      </c>
      <c r="F18" s="9">
        <v>15</v>
      </c>
      <c r="G18" s="9"/>
      <c r="H18" s="11"/>
      <c r="I18" s="9">
        <f t="shared" si="0"/>
        <v>0</v>
      </c>
      <c r="J18" s="11"/>
      <c r="K18" s="10">
        <v>0</v>
      </c>
      <c r="L18" s="11">
        <v>0</v>
      </c>
      <c r="M18" s="9">
        <v>84</v>
      </c>
      <c r="N18" s="12">
        <v>0.2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4"/>
      <c r="B19" s="9"/>
      <c r="C19" s="9"/>
      <c r="D19" s="9"/>
      <c r="E19" s="9"/>
      <c r="F19" s="9"/>
      <c r="G19" s="9"/>
      <c r="H19" s="11"/>
      <c r="I19" s="10">
        <f t="shared" si="0"/>
        <v>0</v>
      </c>
      <c r="J19" s="11"/>
      <c r="K19" s="9"/>
      <c r="L19" s="11"/>
      <c r="M19" s="9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4"/>
      <c r="B20" s="9"/>
      <c r="C20" s="9"/>
      <c r="D20" s="9"/>
      <c r="E20" s="9"/>
      <c r="F20" s="9"/>
      <c r="G20" s="9"/>
      <c r="H20" s="11"/>
      <c r="I20" s="10">
        <f t="shared" si="0"/>
        <v>0</v>
      </c>
      <c r="J20" s="11"/>
      <c r="K20" s="9"/>
      <c r="L20" s="11"/>
      <c r="M20" s="9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4"/>
      <c r="B21" s="9"/>
      <c r="C21" s="9"/>
      <c r="D21" s="9"/>
      <c r="E21" s="9"/>
      <c r="F21" s="9"/>
      <c r="G21" s="9"/>
      <c r="H21" s="11"/>
      <c r="I21" s="10">
        <f t="shared" si="0"/>
        <v>0</v>
      </c>
      <c r="J21" s="11"/>
      <c r="K21" s="9"/>
      <c r="L21" s="11"/>
      <c r="M21" s="9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4"/>
      <c r="B22" s="9"/>
      <c r="C22" s="9"/>
      <c r="D22" s="9"/>
      <c r="E22" s="9"/>
      <c r="F22" s="9"/>
      <c r="G22" s="9"/>
      <c r="H22" s="11"/>
      <c r="I22" s="10">
        <f t="shared" si="0"/>
        <v>0</v>
      </c>
      <c r="J22" s="11"/>
      <c r="K22" s="9"/>
      <c r="L22" s="11"/>
      <c r="M22" s="9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4"/>
      <c r="B23" s="9"/>
      <c r="C23" s="9"/>
      <c r="D23" s="9"/>
      <c r="E23" s="9"/>
      <c r="F23" s="9"/>
      <c r="G23" s="9"/>
      <c r="H23" s="11"/>
      <c r="I23" s="10">
        <f t="shared" si="0"/>
        <v>0</v>
      </c>
      <c r="J23" s="11"/>
      <c r="K23" s="9"/>
      <c r="L23" s="11"/>
      <c r="M23" s="9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4"/>
      <c r="B24" s="9"/>
      <c r="C24" s="9"/>
      <c r="D24" s="9"/>
      <c r="E24" s="9"/>
      <c r="F24" s="9"/>
      <c r="G24" s="9"/>
      <c r="H24" s="11"/>
      <c r="I24" s="10">
        <f t="shared" si="0"/>
        <v>0</v>
      </c>
      <c r="J24" s="11"/>
      <c r="K24" s="9"/>
      <c r="L24" s="11"/>
      <c r="M24" s="9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4"/>
      <c r="B25" s="9"/>
      <c r="C25" s="9"/>
      <c r="D25" s="9"/>
      <c r="E25" s="9"/>
      <c r="F25" s="9"/>
      <c r="G25" s="9"/>
      <c r="H25" s="11"/>
      <c r="I25" s="10">
        <f t="shared" si="0"/>
        <v>0</v>
      </c>
      <c r="J25" s="11"/>
      <c r="K25" s="9"/>
      <c r="L25" s="11"/>
      <c r="M25" s="9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4"/>
      <c r="B26" s="9"/>
      <c r="C26" s="9"/>
      <c r="D26" s="9"/>
      <c r="E26" s="9"/>
      <c r="F26" s="9"/>
      <c r="G26" s="9"/>
      <c r="H26" s="11"/>
      <c r="I26" s="10">
        <f t="shared" si="0"/>
        <v>0</v>
      </c>
      <c r="J26" s="11"/>
      <c r="K26" s="9"/>
      <c r="L26" s="11"/>
      <c r="M26" s="9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4"/>
      <c r="B27" s="9"/>
      <c r="C27" s="9"/>
      <c r="D27" s="9"/>
      <c r="E27" s="9"/>
      <c r="F27" s="9"/>
      <c r="G27" s="9"/>
      <c r="H27" s="11"/>
      <c r="I27" s="10">
        <f t="shared" si="0"/>
        <v>0</v>
      </c>
      <c r="J27" s="11"/>
      <c r="K27" s="9"/>
      <c r="L27" s="11"/>
      <c r="M27" s="9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28</v>
      </c>
      <c r="B28" s="16" t="s">
        <v>43</v>
      </c>
      <c r="C28" s="16" t="s">
        <v>43</v>
      </c>
      <c r="D28" s="16" t="s">
        <v>43</v>
      </c>
      <c r="E28" s="16">
        <f>SUM(E14:E18)</f>
        <v>126</v>
      </c>
      <c r="F28" s="16">
        <f>SUM(F14:F18)</f>
        <v>122</v>
      </c>
      <c r="G28" s="25">
        <f>SUM(G14:G27)</f>
        <v>0</v>
      </c>
      <c r="H28" s="17"/>
      <c r="I28" s="16">
        <f>SUM(I14:I18)</f>
        <v>4</v>
      </c>
      <c r="J28" s="17"/>
      <c r="K28" s="16">
        <f>SUM(K14:K18)</f>
        <v>0</v>
      </c>
      <c r="L28" s="17">
        <f>K28/E28</f>
        <v>0</v>
      </c>
      <c r="M28" s="16">
        <f>AVERAGE(M14:M27)</f>
        <v>80</v>
      </c>
      <c r="N28" s="24">
        <f>AVERAGE(N14:N27)</f>
        <v>0.54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30" t="s">
        <v>29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2" t="s">
        <v>30</v>
      </c>
      <c r="C33" s="31"/>
      <c r="D33" s="31"/>
      <c r="E33" s="1"/>
      <c r="F33" s="1"/>
      <c r="G33" s="33" t="s">
        <v>31</v>
      </c>
      <c r="H33" s="31"/>
      <c r="I33" s="31"/>
      <c r="J33" s="3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4"/>
      <c r="C34" s="35"/>
      <c r="D34" s="35"/>
      <c r="E34" s="1"/>
      <c r="F34" s="1"/>
      <c r="G34" s="36"/>
      <c r="H34" s="35"/>
      <c r="I34" s="35"/>
      <c r="J34" s="3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7" t="s">
        <v>32</v>
      </c>
      <c r="B35" s="31"/>
      <c r="C35" s="7"/>
      <c r="D35" s="1"/>
      <c r="E35" s="37"/>
      <c r="F35" s="31"/>
      <c r="G35" s="31"/>
      <c r="H35" s="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7" t="str">
        <f>B10</f>
        <v>M.T.I. MONTSERRAT MASDEFIOL SUÁREZ</v>
      </c>
      <c r="C37" s="28"/>
      <c r="D37" s="28"/>
      <c r="E37" s="21"/>
      <c r="F37" s="21"/>
      <c r="G37" s="29" t="s">
        <v>33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electLockedCells="1" selectUnlockedCells="1"/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 vertic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F22" workbookViewId="0">
      <selection activeCell="N28" sqref="N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8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9" t="s">
        <v>3</v>
      </c>
      <c r="B6" s="31"/>
      <c r="C6" s="31"/>
      <c r="D6" s="31"/>
      <c r="E6" s="50" t="s">
        <v>4</v>
      </c>
      <c r="F6" s="35"/>
      <c r="G6" s="35"/>
      <c r="H6" s="35"/>
      <c r="I6" s="35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6">
        <v>2</v>
      </c>
      <c r="C8" s="35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5" t="s">
        <v>8</v>
      </c>
      <c r="J8" s="31"/>
      <c r="K8" s="31"/>
      <c r="L8" s="36" t="str">
        <f>'1'!L8</f>
        <v>SEP 22 - ENE 23</v>
      </c>
      <c r="M8" s="35"/>
      <c r="N8" s="3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34</v>
      </c>
      <c r="B10" s="36" t="str">
        <f>'1'!B10</f>
        <v>M.T.I. MONTSERRAT MASDEFIOL SUÁREZ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8" t="s">
        <v>9</v>
      </c>
      <c r="B12" s="40" t="s">
        <v>10</v>
      </c>
      <c r="C12" s="40" t="s">
        <v>11</v>
      </c>
      <c r="D12" s="42" t="s">
        <v>12</v>
      </c>
      <c r="E12" s="42" t="s">
        <v>13</v>
      </c>
      <c r="F12" s="46" t="s">
        <v>14</v>
      </c>
      <c r="G12" s="47"/>
      <c r="H12" s="42" t="s">
        <v>15</v>
      </c>
      <c r="I12" s="42" t="s">
        <v>16</v>
      </c>
      <c r="J12" s="42" t="s">
        <v>17</v>
      </c>
      <c r="K12" s="42" t="s">
        <v>18</v>
      </c>
      <c r="L12" s="42" t="s">
        <v>19</v>
      </c>
      <c r="M12" s="42" t="s">
        <v>20</v>
      </c>
      <c r="N12" s="4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9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45" customHeight="1" x14ac:dyDescent="0.25">
      <c r="A14" s="9" t="str">
        <f>'1'!A14</f>
        <v>FUNDAMENTOS DE PROGRAMACIÓN</v>
      </c>
      <c r="B14" s="10" t="s">
        <v>41</v>
      </c>
      <c r="C14" s="9" t="str">
        <f>'1'!C14</f>
        <v>104A</v>
      </c>
      <c r="D14" s="9" t="str">
        <f>'1'!D14</f>
        <v>ISIC</v>
      </c>
      <c r="E14" s="10">
        <v>42</v>
      </c>
      <c r="F14" s="9">
        <v>35</v>
      </c>
      <c r="G14" s="9"/>
      <c r="H14" s="11"/>
      <c r="I14" s="9">
        <f t="shared" ref="I14:I18" si="0">(E14-SUM(F14:G14))-K14</f>
        <v>7</v>
      </c>
      <c r="J14" s="11"/>
      <c r="K14" s="9">
        <v>0</v>
      </c>
      <c r="L14" s="11">
        <v>0</v>
      </c>
      <c r="M14" s="9">
        <v>67</v>
      </c>
      <c r="N14" s="12">
        <v>0.83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0.45" customHeight="1" x14ac:dyDescent="0.25">
      <c r="A15" s="9" t="str">
        <f>'1'!A15</f>
        <v>FUNDAMENTOS DE PROGRAMACIÓN</v>
      </c>
      <c r="B15" s="10" t="s">
        <v>41</v>
      </c>
      <c r="C15" s="9" t="str">
        <f>'1'!C15</f>
        <v>104B</v>
      </c>
      <c r="D15" s="9" t="str">
        <f>'1'!D15</f>
        <v>ISIC</v>
      </c>
      <c r="E15" s="10">
        <v>22</v>
      </c>
      <c r="F15" s="9">
        <v>13</v>
      </c>
      <c r="G15" s="9"/>
      <c r="H15" s="11"/>
      <c r="I15" s="10">
        <f t="shared" si="0"/>
        <v>9</v>
      </c>
      <c r="J15" s="11"/>
      <c r="K15" s="10">
        <v>0</v>
      </c>
      <c r="L15" s="11">
        <v>0</v>
      </c>
      <c r="M15" s="9">
        <v>45</v>
      </c>
      <c r="N15" s="12">
        <v>0.59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7.6" customHeight="1" x14ac:dyDescent="0.25">
      <c r="A16" s="9" t="str">
        <f>'1'!A16</f>
        <v>FUNDAMENTOS DE INGENIERÍA DE SOFTWARE</v>
      </c>
      <c r="B16" s="10" t="s">
        <v>41</v>
      </c>
      <c r="C16" s="9" t="str">
        <f>'1'!C16</f>
        <v>504A</v>
      </c>
      <c r="D16" s="9" t="str">
        <f>'1'!D16</f>
        <v>ISIC</v>
      </c>
      <c r="E16" s="10">
        <v>21</v>
      </c>
      <c r="F16" s="9">
        <v>15</v>
      </c>
      <c r="G16" s="9"/>
      <c r="H16" s="11"/>
      <c r="I16" s="10">
        <f t="shared" si="0"/>
        <v>6</v>
      </c>
      <c r="J16" s="11"/>
      <c r="K16" s="10">
        <v>0</v>
      </c>
      <c r="L16" s="11">
        <v>0</v>
      </c>
      <c r="M16" s="9">
        <v>55</v>
      </c>
      <c r="N16" s="12">
        <v>0.71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0.45" customHeight="1" x14ac:dyDescent="0.25">
      <c r="A17" s="9" t="str">
        <f>'1'!A17</f>
        <v>GESTIÓN DE PROYECTOS DE SOFTWARE</v>
      </c>
      <c r="B17" s="10" t="s">
        <v>41</v>
      </c>
      <c r="C17" s="9" t="str">
        <f>'1'!C17</f>
        <v>704A</v>
      </c>
      <c r="D17" s="9" t="str">
        <f>'1'!D17</f>
        <v>ISIC</v>
      </c>
      <c r="E17" s="10">
        <v>26</v>
      </c>
      <c r="F17" s="9">
        <v>24</v>
      </c>
      <c r="G17" s="9"/>
      <c r="H17" s="11"/>
      <c r="I17" s="10">
        <f t="shared" si="0"/>
        <v>2</v>
      </c>
      <c r="J17" s="11"/>
      <c r="K17" s="10">
        <v>0</v>
      </c>
      <c r="L17" s="11">
        <v>0</v>
      </c>
      <c r="M17" s="9">
        <v>75</v>
      </c>
      <c r="N17" s="12">
        <v>0.77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0.45" customHeight="1" x14ac:dyDescent="0.25">
      <c r="A18" s="9" t="str">
        <f>'1'!A18</f>
        <v>DISEÑO DE INTERFACES DE USUARIOS</v>
      </c>
      <c r="B18" s="22" t="s">
        <v>41</v>
      </c>
      <c r="C18" s="9" t="str">
        <f>'1'!C18</f>
        <v>704A</v>
      </c>
      <c r="D18" s="9" t="str">
        <f>'1'!D18</f>
        <v>ISIC</v>
      </c>
      <c r="E18" s="10">
        <v>15</v>
      </c>
      <c r="F18" s="9">
        <v>7</v>
      </c>
      <c r="G18" s="9"/>
      <c r="H18" s="11"/>
      <c r="I18" s="10">
        <f t="shared" si="0"/>
        <v>8</v>
      </c>
      <c r="J18" s="11"/>
      <c r="K18" s="10">
        <v>0</v>
      </c>
      <c r="L18" s="11">
        <v>0</v>
      </c>
      <c r="M18" s="9">
        <v>40</v>
      </c>
      <c r="N18" s="12">
        <v>0.47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22"/>
      <c r="C19" s="10"/>
      <c r="D19" s="10"/>
      <c r="E19" s="10"/>
      <c r="F19" s="9"/>
      <c r="G19" s="9"/>
      <c r="H19" s="11"/>
      <c r="I19" s="9"/>
      <c r="J19" s="11"/>
      <c r="K19" s="9"/>
      <c r="L19" s="11"/>
      <c r="M19" s="9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9"/>
      <c r="B20" s="9"/>
      <c r="C20" s="9"/>
      <c r="D20" s="9"/>
      <c r="E20" s="9"/>
      <c r="F20" s="9"/>
      <c r="G20" s="9"/>
      <c r="H20" s="11"/>
      <c r="I20" s="9"/>
      <c r="J20" s="11"/>
      <c r="K20" s="9"/>
      <c r="L20" s="11"/>
      <c r="M20" s="9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9"/>
      <c r="B21" s="9"/>
      <c r="C21" s="9"/>
      <c r="D21" s="9"/>
      <c r="E21" s="9"/>
      <c r="F21" s="9"/>
      <c r="G21" s="9"/>
      <c r="H21" s="11"/>
      <c r="I21" s="9"/>
      <c r="J21" s="11"/>
      <c r="K21" s="9"/>
      <c r="L21" s="11"/>
      <c r="M21" s="9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9"/>
      <c r="B22" s="9"/>
      <c r="C22" s="9"/>
      <c r="D22" s="9"/>
      <c r="E22" s="9"/>
      <c r="F22" s="9"/>
      <c r="G22" s="9"/>
      <c r="H22" s="11"/>
      <c r="I22" s="9"/>
      <c r="J22" s="11"/>
      <c r="K22" s="9"/>
      <c r="L22" s="11"/>
      <c r="M22" s="9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9"/>
      <c r="B23" s="9"/>
      <c r="C23" s="9"/>
      <c r="D23" s="9"/>
      <c r="E23" s="9"/>
      <c r="F23" s="9"/>
      <c r="G23" s="9"/>
      <c r="H23" s="11"/>
      <c r="I23" s="9"/>
      <c r="J23" s="11"/>
      <c r="K23" s="9"/>
      <c r="L23" s="11"/>
      <c r="M23" s="9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9"/>
      <c r="B24" s="9"/>
      <c r="C24" s="9"/>
      <c r="D24" s="9"/>
      <c r="E24" s="9"/>
      <c r="F24" s="9"/>
      <c r="G24" s="9"/>
      <c r="H24" s="11"/>
      <c r="I24" s="9"/>
      <c r="J24" s="11"/>
      <c r="K24" s="9"/>
      <c r="L24" s="11"/>
      <c r="M24" s="9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9"/>
      <c r="B25" s="9"/>
      <c r="C25" s="9"/>
      <c r="D25" s="9"/>
      <c r="E25" s="9"/>
      <c r="F25" s="9"/>
      <c r="G25" s="9"/>
      <c r="H25" s="11"/>
      <c r="I25" s="9"/>
      <c r="J25" s="11"/>
      <c r="K25" s="9"/>
      <c r="L25" s="11"/>
      <c r="M25" s="9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9"/>
      <c r="B26" s="9"/>
      <c r="C26" s="9"/>
      <c r="D26" s="9"/>
      <c r="E26" s="9"/>
      <c r="F26" s="9"/>
      <c r="G26" s="9"/>
      <c r="H26" s="11"/>
      <c r="I26" s="9"/>
      <c r="J26" s="11"/>
      <c r="K26" s="9"/>
      <c r="L26" s="11"/>
      <c r="M26" s="9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9"/>
      <c r="B27" s="9"/>
      <c r="C27" s="9"/>
      <c r="D27" s="9"/>
      <c r="E27" s="9"/>
      <c r="F27" s="9"/>
      <c r="G27" s="9"/>
      <c r="H27" s="11"/>
      <c r="I27" s="9"/>
      <c r="J27" s="11"/>
      <c r="K27" s="9"/>
      <c r="L27" s="11"/>
      <c r="M27" s="9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1.6" customHeight="1" x14ac:dyDescent="0.25">
      <c r="A28" s="15" t="s">
        <v>28</v>
      </c>
      <c r="B28" s="16" t="s">
        <v>43</v>
      </c>
      <c r="C28" s="16" t="s">
        <v>43</v>
      </c>
      <c r="D28" s="16" t="s">
        <v>43</v>
      </c>
      <c r="E28" s="16">
        <f>SUM(E14:E18)</f>
        <v>126</v>
      </c>
      <c r="F28" s="16">
        <f>SUM(F14:F18)</f>
        <v>94</v>
      </c>
      <c r="G28" s="25">
        <f>SUM(G14:G27)</f>
        <v>0</v>
      </c>
      <c r="H28" s="17"/>
      <c r="I28" s="16">
        <f>SUM(I14:I18)</f>
        <v>32</v>
      </c>
      <c r="J28" s="17"/>
      <c r="K28" s="16">
        <f>SUM(K14:K18)</f>
        <v>0</v>
      </c>
      <c r="L28" s="17">
        <f>K28/E28</f>
        <v>0</v>
      </c>
      <c r="M28" s="16">
        <f>ROUND((AVERAGE(M14:M27)),0)</f>
        <v>56</v>
      </c>
      <c r="N28" s="24">
        <f>AVERAGE(N14:N27)</f>
        <v>0.67400000000000004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30" t="s">
        <v>29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2" t="s">
        <v>30</v>
      </c>
      <c r="C33" s="31"/>
      <c r="D33" s="31"/>
      <c r="E33" s="1"/>
      <c r="F33" s="1"/>
      <c r="G33" s="33" t="s">
        <v>31</v>
      </c>
      <c r="H33" s="31"/>
      <c r="I33" s="31"/>
      <c r="J33" s="3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4"/>
      <c r="C34" s="35"/>
      <c r="D34" s="35"/>
      <c r="E34" s="1"/>
      <c r="F34" s="1"/>
      <c r="G34" s="36"/>
      <c r="H34" s="35"/>
      <c r="I34" s="35"/>
      <c r="J34" s="3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7" t="s">
        <v>32</v>
      </c>
      <c r="B35" s="31"/>
      <c r="C35" s="7"/>
      <c r="D35" s="1"/>
      <c r="E35" s="37"/>
      <c r="F35" s="31"/>
      <c r="G35" s="31"/>
      <c r="H35" s="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51" t="str">
        <f>B10</f>
        <v>M.T.I. MONTSERRAT MASDEFIOL SUÁREZ</v>
      </c>
      <c r="C37" s="31"/>
      <c r="D37" s="31"/>
      <c r="E37" s="21"/>
      <c r="F37" s="21"/>
      <c r="G37" s="52" t="s">
        <v>33</v>
      </c>
      <c r="H37" s="31"/>
      <c r="I37" s="31"/>
      <c r="J37" s="3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 verticalCentered="1"/>
  <pageMargins left="0.70866141732283472" right="0.70866141732283472" top="0.74803149606299213" bottom="1.0629921259842521" header="0" footer="0"/>
  <pageSetup scale="69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13" workbookViewId="0">
      <selection activeCell="B28" sqref="B28:N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8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9" t="s">
        <v>3</v>
      </c>
      <c r="B6" s="31"/>
      <c r="C6" s="31"/>
      <c r="D6" s="31"/>
      <c r="E6" s="50" t="s">
        <v>35</v>
      </c>
      <c r="F6" s="35"/>
      <c r="G6" s="35"/>
      <c r="H6" s="35"/>
      <c r="I6" s="35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6">
        <v>3</v>
      </c>
      <c r="C8" s="35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5" t="s">
        <v>8</v>
      </c>
      <c r="J8" s="31"/>
      <c r="K8" s="31"/>
      <c r="L8" s="36" t="str">
        <f>'1'!L8</f>
        <v>SEP 22 - ENE 23</v>
      </c>
      <c r="M8" s="35"/>
      <c r="N8" s="3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34</v>
      </c>
      <c r="B10" s="36" t="str">
        <f>'1'!B10</f>
        <v>M.T.I. MONTSERRAT MASDEFIOL SUÁREZ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8" t="s">
        <v>9</v>
      </c>
      <c r="B12" s="40" t="s">
        <v>10</v>
      </c>
      <c r="C12" s="40" t="s">
        <v>11</v>
      </c>
      <c r="D12" s="42" t="s">
        <v>12</v>
      </c>
      <c r="E12" s="42" t="s">
        <v>13</v>
      </c>
      <c r="F12" s="46" t="s">
        <v>14</v>
      </c>
      <c r="G12" s="47"/>
      <c r="H12" s="42" t="s">
        <v>15</v>
      </c>
      <c r="I12" s="42" t="s">
        <v>16</v>
      </c>
      <c r="J12" s="42" t="s">
        <v>17</v>
      </c>
      <c r="K12" s="42" t="s">
        <v>18</v>
      </c>
      <c r="L12" s="42" t="s">
        <v>19</v>
      </c>
      <c r="M12" s="42" t="s">
        <v>20</v>
      </c>
      <c r="N12" s="4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9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25">
      <c r="A14" s="9" t="str">
        <f>'1'!A14</f>
        <v>FUNDAMENTOS DE PROGRAMACIÓN</v>
      </c>
      <c r="B14" s="10" t="s">
        <v>49</v>
      </c>
      <c r="C14" s="9" t="str">
        <f>'1'!C14</f>
        <v>104A</v>
      </c>
      <c r="D14" s="9" t="str">
        <f>'1'!D14</f>
        <v>ISIC</v>
      </c>
      <c r="E14" s="9">
        <f>'1'!E14</f>
        <v>42</v>
      </c>
      <c r="F14" s="10">
        <v>35</v>
      </c>
      <c r="G14" s="9"/>
      <c r="H14" s="11"/>
      <c r="I14" s="9">
        <f t="shared" ref="I14:I18" si="0">(E14-SUM(F14:G14))-K14</f>
        <v>7</v>
      </c>
      <c r="J14" s="11"/>
      <c r="K14" s="9">
        <v>0</v>
      </c>
      <c r="L14" s="11">
        <v>0</v>
      </c>
      <c r="M14" s="9">
        <v>71</v>
      </c>
      <c r="N14" s="12">
        <v>0.83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8.5" customHeight="1" x14ac:dyDescent="0.25">
      <c r="A15" s="9" t="str">
        <f>'1'!A15</f>
        <v>FUNDAMENTOS DE PROGRAMACIÓN</v>
      </c>
      <c r="B15" s="10" t="s">
        <v>49</v>
      </c>
      <c r="C15" s="9" t="str">
        <f>'1'!C15</f>
        <v>104B</v>
      </c>
      <c r="D15" s="9" t="str">
        <f>'1'!D15</f>
        <v>ISIC</v>
      </c>
      <c r="E15" s="9">
        <f>'1'!E15</f>
        <v>22</v>
      </c>
      <c r="F15" s="9">
        <v>13</v>
      </c>
      <c r="G15" s="9"/>
      <c r="H15" s="11"/>
      <c r="I15" s="9">
        <f t="shared" si="0"/>
        <v>9</v>
      </c>
      <c r="J15" s="11"/>
      <c r="K15" s="10">
        <v>0</v>
      </c>
      <c r="L15" s="11">
        <v>0</v>
      </c>
      <c r="M15" s="9">
        <v>46</v>
      </c>
      <c r="N15" s="12">
        <v>0.59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8.5" customHeight="1" x14ac:dyDescent="0.25">
      <c r="A16" s="9" t="str">
        <f>'1'!A16</f>
        <v>FUNDAMENTOS DE INGENIERÍA DE SOFTWARE</v>
      </c>
      <c r="B16" s="10" t="s">
        <v>49</v>
      </c>
      <c r="C16" s="9" t="str">
        <f>'1'!C16</f>
        <v>504A</v>
      </c>
      <c r="D16" s="9" t="str">
        <f>'1'!D16</f>
        <v>ISIC</v>
      </c>
      <c r="E16" s="9">
        <f>'1'!E16</f>
        <v>21</v>
      </c>
      <c r="F16" s="9">
        <v>20</v>
      </c>
      <c r="G16" s="9"/>
      <c r="H16" s="11"/>
      <c r="I16" s="9">
        <f t="shared" si="0"/>
        <v>1</v>
      </c>
      <c r="J16" s="11"/>
      <c r="K16" s="10">
        <v>0</v>
      </c>
      <c r="L16" s="11">
        <v>0</v>
      </c>
      <c r="M16" s="9">
        <v>76</v>
      </c>
      <c r="N16" s="12">
        <v>0.76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8.5" customHeight="1" x14ac:dyDescent="0.25">
      <c r="A17" s="9" t="str">
        <f>'1'!A17</f>
        <v>GESTIÓN DE PROYECTOS DE SOFTWARE</v>
      </c>
      <c r="B17" s="10" t="s">
        <v>49</v>
      </c>
      <c r="C17" s="9" t="str">
        <f>'1'!C17</f>
        <v>704A</v>
      </c>
      <c r="D17" s="9" t="str">
        <f>'1'!D17</f>
        <v>ISIC</v>
      </c>
      <c r="E17" s="9">
        <f>'1'!E17</f>
        <v>26</v>
      </c>
      <c r="F17" s="9">
        <v>26</v>
      </c>
      <c r="G17" s="9"/>
      <c r="H17" s="11"/>
      <c r="I17" s="9">
        <f t="shared" si="0"/>
        <v>0</v>
      </c>
      <c r="J17" s="11"/>
      <c r="K17" s="10">
        <v>0</v>
      </c>
      <c r="L17" s="11">
        <v>0</v>
      </c>
      <c r="M17" s="9">
        <v>83</v>
      </c>
      <c r="N17" s="12">
        <v>0.46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8.5" customHeight="1" x14ac:dyDescent="0.25">
      <c r="A18" s="9" t="str">
        <f>'1'!A18</f>
        <v>DISEÑO DE INTERFACES DE USUARIOS</v>
      </c>
      <c r="B18" s="10" t="s">
        <v>49</v>
      </c>
      <c r="C18" s="9" t="str">
        <f>'1'!C18</f>
        <v>704A</v>
      </c>
      <c r="D18" s="9" t="str">
        <f>'1'!D18</f>
        <v>ISIC</v>
      </c>
      <c r="E18" s="9">
        <f>'1'!E18</f>
        <v>15</v>
      </c>
      <c r="F18" s="9">
        <v>12</v>
      </c>
      <c r="G18" s="9"/>
      <c r="H18" s="11"/>
      <c r="I18" s="10">
        <f t="shared" si="0"/>
        <v>3</v>
      </c>
      <c r="J18" s="11"/>
      <c r="K18" s="10">
        <v>0</v>
      </c>
      <c r="L18" s="11">
        <v>0</v>
      </c>
      <c r="M18" s="9">
        <v>64</v>
      </c>
      <c r="N18" s="12">
        <v>0.8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9"/>
      <c r="B19" s="9"/>
      <c r="C19" s="9"/>
      <c r="D19" s="9"/>
      <c r="E19" s="9"/>
      <c r="F19" s="9"/>
      <c r="G19" s="9"/>
      <c r="H19" s="11"/>
      <c r="I19" s="9"/>
      <c r="J19" s="11"/>
      <c r="K19" s="9"/>
      <c r="L19" s="11"/>
      <c r="M19" s="9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9"/>
      <c r="B20" s="9"/>
      <c r="C20" s="9"/>
      <c r="D20" s="9"/>
      <c r="E20" s="9"/>
      <c r="F20" s="9"/>
      <c r="G20" s="9"/>
      <c r="H20" s="11"/>
      <c r="I20" s="9"/>
      <c r="J20" s="11"/>
      <c r="K20" s="9"/>
      <c r="L20" s="11"/>
      <c r="M20" s="9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9"/>
      <c r="B21" s="9"/>
      <c r="C21" s="9"/>
      <c r="D21" s="9"/>
      <c r="E21" s="9"/>
      <c r="F21" s="9"/>
      <c r="G21" s="9"/>
      <c r="H21" s="11"/>
      <c r="I21" s="9"/>
      <c r="J21" s="11"/>
      <c r="K21" s="9"/>
      <c r="L21" s="11"/>
      <c r="M21" s="9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9"/>
      <c r="B22" s="9"/>
      <c r="C22" s="9"/>
      <c r="D22" s="9"/>
      <c r="E22" s="9"/>
      <c r="F22" s="9"/>
      <c r="G22" s="9"/>
      <c r="H22" s="11"/>
      <c r="I22" s="9"/>
      <c r="J22" s="11"/>
      <c r="K22" s="9"/>
      <c r="L22" s="11"/>
      <c r="M22" s="9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9"/>
      <c r="B23" s="9"/>
      <c r="C23" s="9"/>
      <c r="D23" s="9"/>
      <c r="E23" s="9"/>
      <c r="F23" s="9"/>
      <c r="G23" s="9"/>
      <c r="H23" s="11"/>
      <c r="I23" s="9"/>
      <c r="J23" s="11"/>
      <c r="K23" s="9"/>
      <c r="L23" s="11"/>
      <c r="M23" s="9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9"/>
      <c r="B24" s="9"/>
      <c r="C24" s="9"/>
      <c r="D24" s="9"/>
      <c r="E24" s="9"/>
      <c r="F24" s="9"/>
      <c r="G24" s="9"/>
      <c r="H24" s="11"/>
      <c r="I24" s="9"/>
      <c r="J24" s="11"/>
      <c r="K24" s="9"/>
      <c r="L24" s="11"/>
      <c r="M24" s="9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9"/>
      <c r="B25" s="9"/>
      <c r="C25" s="9"/>
      <c r="D25" s="9"/>
      <c r="E25" s="9"/>
      <c r="F25" s="9"/>
      <c r="G25" s="9"/>
      <c r="H25" s="11"/>
      <c r="I25" s="9"/>
      <c r="J25" s="11"/>
      <c r="K25" s="9"/>
      <c r="L25" s="11"/>
      <c r="M25" s="9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9"/>
      <c r="B26" s="9"/>
      <c r="C26" s="9"/>
      <c r="D26" s="9"/>
      <c r="E26" s="9"/>
      <c r="F26" s="9"/>
      <c r="G26" s="9"/>
      <c r="H26" s="11"/>
      <c r="I26" s="9"/>
      <c r="J26" s="11"/>
      <c r="K26" s="9"/>
      <c r="L26" s="11"/>
      <c r="M26" s="9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9"/>
      <c r="B27" s="9"/>
      <c r="C27" s="9"/>
      <c r="D27" s="9"/>
      <c r="E27" s="9"/>
      <c r="F27" s="9"/>
      <c r="G27" s="9"/>
      <c r="H27" s="11"/>
      <c r="I27" s="9"/>
      <c r="J27" s="11"/>
      <c r="K27" s="9"/>
      <c r="L27" s="11"/>
      <c r="M27" s="9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28</v>
      </c>
      <c r="B28" s="16" t="s">
        <v>43</v>
      </c>
      <c r="C28" s="16" t="s">
        <v>43</v>
      </c>
      <c r="D28" s="16" t="s">
        <v>43</v>
      </c>
      <c r="E28" s="16">
        <f>SUM(E14:E18)</f>
        <v>126</v>
      </c>
      <c r="F28" s="16">
        <f>SUM(F14:F18)</f>
        <v>106</v>
      </c>
      <c r="G28" s="25">
        <f>SUM(G14:G27)</f>
        <v>0</v>
      </c>
      <c r="H28" s="17"/>
      <c r="I28" s="16">
        <f>SUM(I14:I18)</f>
        <v>20</v>
      </c>
      <c r="J28" s="17"/>
      <c r="K28" s="16">
        <f>SUM(K14:K18)</f>
        <v>0</v>
      </c>
      <c r="L28" s="17">
        <f>K28/E28</f>
        <v>0</v>
      </c>
      <c r="M28" s="16">
        <f>ROUND((AVERAGE(M14:M27)),0)</f>
        <v>68</v>
      </c>
      <c r="N28" s="24">
        <f>AVERAGE(N14:N27)</f>
        <v>0.68799999999999994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30" t="s">
        <v>29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2" t="s">
        <v>30</v>
      </c>
      <c r="C33" s="31"/>
      <c r="D33" s="31"/>
      <c r="E33" s="1"/>
      <c r="F33" s="1"/>
      <c r="G33" s="33" t="s">
        <v>31</v>
      </c>
      <c r="H33" s="31"/>
      <c r="I33" s="31"/>
      <c r="J33" s="3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4"/>
      <c r="C34" s="35"/>
      <c r="D34" s="35"/>
      <c r="E34" s="1"/>
      <c r="F34" s="1"/>
      <c r="G34" s="36"/>
      <c r="H34" s="35"/>
      <c r="I34" s="35"/>
      <c r="J34" s="3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7" t="s">
        <v>32</v>
      </c>
      <c r="B35" s="31"/>
      <c r="C35" s="7"/>
      <c r="D35" s="1"/>
      <c r="E35" s="37"/>
      <c r="F35" s="31"/>
      <c r="G35" s="31"/>
      <c r="H35" s="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53" t="str">
        <f>B10</f>
        <v>M.T.I. MONTSERRAT MASDEFIOL SUÁREZ</v>
      </c>
      <c r="C37" s="54"/>
      <c r="D37" s="54"/>
      <c r="E37" s="21"/>
      <c r="F37" s="21"/>
      <c r="G37" s="52" t="s">
        <v>33</v>
      </c>
      <c r="H37" s="31"/>
      <c r="I37" s="31"/>
      <c r="J37" s="3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 verticalCentered="1"/>
  <pageMargins left="0.70866141732283472" right="0.70866141732283472" top="0.74803149606299213" bottom="1.0629921259842521" header="0" footer="0"/>
  <pageSetup scale="69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4"/>
  <sheetViews>
    <sheetView topLeftCell="A20" zoomScale="90" zoomScaleNormal="90" workbookViewId="0">
      <selection activeCell="I14" sqref="I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8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9" t="s">
        <v>3</v>
      </c>
      <c r="B6" s="31"/>
      <c r="C6" s="31"/>
      <c r="D6" s="31"/>
      <c r="E6" s="50" t="s">
        <v>35</v>
      </c>
      <c r="F6" s="35"/>
      <c r="G6" s="35"/>
      <c r="H6" s="35"/>
      <c r="I6" s="35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6">
        <v>4</v>
      </c>
      <c r="C8" s="35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5" t="s">
        <v>8</v>
      </c>
      <c r="J8" s="31"/>
      <c r="K8" s="31"/>
      <c r="L8" s="36" t="str">
        <f>'1'!L8</f>
        <v>SEP 22 - ENE 23</v>
      </c>
      <c r="M8" s="35"/>
      <c r="N8" s="3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34</v>
      </c>
      <c r="B10" s="36" t="str">
        <f>'1'!B10</f>
        <v>M.T.I. MONTSERRAT MASDEFIOL SUÁREZ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8" t="s">
        <v>9</v>
      </c>
      <c r="B12" s="40" t="s">
        <v>10</v>
      </c>
      <c r="C12" s="40" t="s">
        <v>11</v>
      </c>
      <c r="D12" s="42" t="s">
        <v>12</v>
      </c>
      <c r="E12" s="42" t="s">
        <v>13</v>
      </c>
      <c r="F12" s="46" t="s">
        <v>14</v>
      </c>
      <c r="G12" s="47"/>
      <c r="H12" s="42" t="s">
        <v>15</v>
      </c>
      <c r="I12" s="42" t="s">
        <v>16</v>
      </c>
      <c r="J12" s="42" t="s">
        <v>17</v>
      </c>
      <c r="K12" s="42" t="s">
        <v>18</v>
      </c>
      <c r="L12" s="42" t="s">
        <v>19</v>
      </c>
      <c r="M12" s="42" t="s">
        <v>20</v>
      </c>
      <c r="N12" s="4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9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25">
      <c r="A14" s="9" t="str">
        <f>'1'!A14</f>
        <v>FUNDAMENTOS DE PROGRAMACIÓN</v>
      </c>
      <c r="B14" s="9" t="s">
        <v>50</v>
      </c>
      <c r="C14" s="9" t="str">
        <f>'1'!C14</f>
        <v>104A</v>
      </c>
      <c r="D14" s="9" t="str">
        <f>'1'!D14</f>
        <v>ISIC</v>
      </c>
      <c r="E14" s="9">
        <f>'1'!E14</f>
        <v>42</v>
      </c>
      <c r="F14" s="9">
        <v>27</v>
      </c>
      <c r="G14" s="9"/>
      <c r="H14" s="11"/>
      <c r="I14" s="9">
        <f>(E14-SUM(F14:G14))-K14</f>
        <v>15</v>
      </c>
      <c r="J14" s="11"/>
      <c r="K14" s="9">
        <v>0</v>
      </c>
      <c r="L14" s="11">
        <v>0</v>
      </c>
      <c r="M14" s="9">
        <v>50</v>
      </c>
      <c r="N14" s="12">
        <v>0.64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26" customFormat="1" ht="19.5" customHeight="1" x14ac:dyDescent="0.25">
      <c r="A15" s="10" t="str">
        <f>'1'!A15</f>
        <v>FUNDAMENTOS DE PROGRAMACIÓN</v>
      </c>
      <c r="B15" s="10" t="s">
        <v>51</v>
      </c>
      <c r="C15" s="10" t="s">
        <v>24</v>
      </c>
      <c r="D15" s="10" t="str">
        <f>'1'!D15</f>
        <v>ISIC</v>
      </c>
      <c r="E15" s="10">
        <v>42</v>
      </c>
      <c r="F15" s="10">
        <v>31</v>
      </c>
      <c r="G15" s="10"/>
      <c r="H15" s="11"/>
      <c r="I15" s="10">
        <f t="shared" ref="I15:I23" si="0">(E15-SUM(F15:G15))-K15</f>
        <v>11</v>
      </c>
      <c r="J15" s="11"/>
      <c r="K15" s="10">
        <v>0</v>
      </c>
      <c r="L15" s="11">
        <v>0</v>
      </c>
      <c r="M15" s="10">
        <v>60</v>
      </c>
      <c r="N15" s="12">
        <v>0.74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9.5" customHeight="1" x14ac:dyDescent="0.25">
      <c r="A16" s="9" t="s">
        <v>37</v>
      </c>
      <c r="B16" s="9" t="s">
        <v>50</v>
      </c>
      <c r="C16" s="9" t="str">
        <f>'1'!C15</f>
        <v>104B</v>
      </c>
      <c r="D16" s="9" t="str">
        <f>'1'!D15</f>
        <v>ISIC</v>
      </c>
      <c r="E16" s="9">
        <f>'1'!E15</f>
        <v>22</v>
      </c>
      <c r="F16" s="9">
        <v>12</v>
      </c>
      <c r="G16" s="9"/>
      <c r="H16" s="11"/>
      <c r="I16" s="10">
        <f t="shared" si="0"/>
        <v>10</v>
      </c>
      <c r="J16" s="11"/>
      <c r="K16" s="10">
        <v>0</v>
      </c>
      <c r="L16" s="11">
        <v>0</v>
      </c>
      <c r="M16" s="9">
        <v>41</v>
      </c>
      <c r="N16" s="12">
        <v>0.55000000000000004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26" customFormat="1" ht="19.5" customHeight="1" x14ac:dyDescent="0.25">
      <c r="A17" s="10" t="s">
        <v>37</v>
      </c>
      <c r="B17" s="10" t="s">
        <v>51</v>
      </c>
      <c r="C17" s="10" t="s">
        <v>40</v>
      </c>
      <c r="D17" s="10" t="s">
        <v>44</v>
      </c>
      <c r="E17" s="10">
        <v>22</v>
      </c>
      <c r="F17" s="10">
        <v>12</v>
      </c>
      <c r="G17" s="10"/>
      <c r="H17" s="11"/>
      <c r="I17" s="10">
        <f t="shared" si="0"/>
        <v>10</v>
      </c>
      <c r="J17" s="11"/>
      <c r="K17" s="10">
        <v>0</v>
      </c>
      <c r="L17" s="11">
        <v>0</v>
      </c>
      <c r="M17" s="10">
        <v>43</v>
      </c>
      <c r="N17" s="12">
        <v>0.55000000000000004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3.25" customHeight="1" x14ac:dyDescent="0.25">
      <c r="A18" s="9" t="str">
        <f>'1'!A16</f>
        <v>FUNDAMENTOS DE INGENIERÍA DE SOFTWARE</v>
      </c>
      <c r="B18" s="9" t="s">
        <v>50</v>
      </c>
      <c r="C18" s="9" t="str">
        <f>'1'!C16</f>
        <v>504A</v>
      </c>
      <c r="D18" s="9" t="str">
        <f>'1'!D16</f>
        <v>ISIC</v>
      </c>
      <c r="E18" s="9">
        <f>'1'!E16</f>
        <v>21</v>
      </c>
      <c r="F18" s="9">
        <v>15</v>
      </c>
      <c r="G18" s="9"/>
      <c r="H18" s="11"/>
      <c r="I18" s="10">
        <f t="shared" si="0"/>
        <v>6</v>
      </c>
      <c r="J18" s="11"/>
      <c r="K18" s="10">
        <v>0</v>
      </c>
      <c r="L18" s="11">
        <v>0</v>
      </c>
      <c r="M18" s="9">
        <v>58</v>
      </c>
      <c r="N18" s="12">
        <v>0.71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26" customFormat="1" ht="29.25" customHeight="1" x14ac:dyDescent="0.25">
      <c r="A19" s="10" t="s">
        <v>38</v>
      </c>
      <c r="B19" s="10" t="s">
        <v>51</v>
      </c>
      <c r="C19" s="10" t="s">
        <v>26</v>
      </c>
      <c r="D19" s="10" t="s">
        <v>44</v>
      </c>
      <c r="E19" s="10">
        <v>21</v>
      </c>
      <c r="F19" s="10">
        <v>6</v>
      </c>
      <c r="G19" s="10"/>
      <c r="H19" s="11"/>
      <c r="I19" s="10">
        <f t="shared" si="0"/>
        <v>15</v>
      </c>
      <c r="J19" s="11"/>
      <c r="K19" s="10">
        <v>0</v>
      </c>
      <c r="L19" s="11">
        <v>0</v>
      </c>
      <c r="M19" s="10">
        <v>26</v>
      </c>
      <c r="N19" s="12">
        <v>0.28999999999999998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5.5" customHeight="1" x14ac:dyDescent="0.25">
      <c r="A20" s="9" t="str">
        <f>'1'!A17</f>
        <v>GESTIÓN DE PROYECTOS DE SOFTWARE</v>
      </c>
      <c r="B20" s="9" t="s">
        <v>50</v>
      </c>
      <c r="C20" s="9" t="str">
        <f>'1'!C17</f>
        <v>704A</v>
      </c>
      <c r="D20" s="9" t="str">
        <f>'1'!D17</f>
        <v>ISIC</v>
      </c>
      <c r="E20" s="9">
        <f>'1'!E17</f>
        <v>26</v>
      </c>
      <c r="F20" s="9">
        <v>24</v>
      </c>
      <c r="G20" s="9"/>
      <c r="H20" s="11"/>
      <c r="I20" s="10">
        <f t="shared" si="0"/>
        <v>2</v>
      </c>
      <c r="J20" s="11"/>
      <c r="K20" s="10">
        <v>0</v>
      </c>
      <c r="L20" s="11">
        <v>0</v>
      </c>
      <c r="M20" s="9">
        <v>74</v>
      </c>
      <c r="N20" s="12">
        <v>0.77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s="26" customFormat="1" ht="30.75" customHeight="1" x14ac:dyDescent="0.25">
      <c r="A21" s="10" t="s">
        <v>39</v>
      </c>
      <c r="B21" s="10" t="s">
        <v>51</v>
      </c>
      <c r="C21" s="10" t="s">
        <v>27</v>
      </c>
      <c r="D21" s="10" t="s">
        <v>44</v>
      </c>
      <c r="E21" s="10">
        <v>26</v>
      </c>
      <c r="F21" s="10">
        <v>22</v>
      </c>
      <c r="G21" s="10"/>
      <c r="H21" s="11"/>
      <c r="I21" s="10">
        <f t="shared" si="0"/>
        <v>4</v>
      </c>
      <c r="J21" s="11"/>
      <c r="K21" s="10">
        <v>0</v>
      </c>
      <c r="L21" s="11">
        <v>0</v>
      </c>
      <c r="M21" s="10">
        <v>70</v>
      </c>
      <c r="N21" s="12">
        <v>0.85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8.75" customHeight="1" x14ac:dyDescent="0.25">
      <c r="A22" s="9" t="str">
        <f>'1'!A18</f>
        <v>DISEÑO DE INTERFACES DE USUARIOS</v>
      </c>
      <c r="B22" s="9" t="s">
        <v>50</v>
      </c>
      <c r="C22" s="9" t="str">
        <f>'1'!C18</f>
        <v>704A</v>
      </c>
      <c r="D22" s="9" t="str">
        <f>'1'!D18</f>
        <v>ISIC</v>
      </c>
      <c r="E22" s="9">
        <f>'1'!E18</f>
        <v>15</v>
      </c>
      <c r="F22" s="9">
        <v>12</v>
      </c>
      <c r="G22" s="9"/>
      <c r="H22" s="11"/>
      <c r="I22" s="10">
        <f t="shared" si="0"/>
        <v>3</v>
      </c>
      <c r="J22" s="11"/>
      <c r="K22" s="10">
        <v>0</v>
      </c>
      <c r="L22" s="11">
        <v>0</v>
      </c>
      <c r="M22" s="9">
        <v>64</v>
      </c>
      <c r="N22" s="12">
        <v>0.8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9.5" customHeight="1" x14ac:dyDescent="0.25">
      <c r="A23" s="10" t="s">
        <v>42</v>
      </c>
      <c r="B23" s="9" t="s">
        <v>51</v>
      </c>
      <c r="C23" s="9" t="s">
        <v>27</v>
      </c>
      <c r="D23" s="9" t="s">
        <v>44</v>
      </c>
      <c r="E23" s="9">
        <v>15</v>
      </c>
      <c r="F23" s="9">
        <v>9</v>
      </c>
      <c r="G23" s="9"/>
      <c r="H23" s="11"/>
      <c r="I23" s="10">
        <f t="shared" si="0"/>
        <v>6</v>
      </c>
      <c r="J23" s="11"/>
      <c r="K23" s="10">
        <v>0</v>
      </c>
      <c r="L23" s="11">
        <v>0</v>
      </c>
      <c r="M23" s="9">
        <v>51</v>
      </c>
      <c r="N23" s="12">
        <v>0.6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9"/>
      <c r="B24" s="9"/>
      <c r="C24" s="9"/>
      <c r="D24" s="9"/>
      <c r="E24" s="9"/>
      <c r="F24" s="9"/>
      <c r="G24" s="9"/>
      <c r="H24" s="11"/>
      <c r="I24" s="9"/>
      <c r="J24" s="11"/>
      <c r="K24" s="9"/>
      <c r="L24" s="11"/>
      <c r="M24" s="9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9"/>
      <c r="B25" s="9"/>
      <c r="C25" s="9"/>
      <c r="D25" s="9"/>
      <c r="E25" s="9"/>
      <c r="F25" s="9"/>
      <c r="G25" s="9"/>
      <c r="H25" s="11"/>
      <c r="I25" s="9"/>
      <c r="J25" s="11"/>
      <c r="K25" s="9"/>
      <c r="L25" s="11"/>
      <c r="M25" s="9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9"/>
      <c r="B26" s="9"/>
      <c r="C26" s="9"/>
      <c r="D26" s="9"/>
      <c r="E26" s="9"/>
      <c r="F26" s="9"/>
      <c r="G26" s="9"/>
      <c r="H26" s="11"/>
      <c r="I26" s="9"/>
      <c r="J26" s="11"/>
      <c r="K26" s="9"/>
      <c r="L26" s="11"/>
      <c r="M26" s="9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5">
      <c r="A27" s="9"/>
      <c r="B27" s="9"/>
      <c r="C27" s="9"/>
      <c r="D27" s="9"/>
      <c r="E27" s="9"/>
      <c r="F27" s="9"/>
      <c r="G27" s="9"/>
      <c r="H27" s="11"/>
      <c r="I27" s="9"/>
      <c r="J27" s="11"/>
      <c r="K27" s="9"/>
      <c r="L27" s="11"/>
      <c r="M27" s="9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9"/>
      <c r="B28" s="9"/>
      <c r="C28" s="9"/>
      <c r="D28" s="9"/>
      <c r="E28" s="9"/>
      <c r="F28" s="9"/>
      <c r="G28" s="9"/>
      <c r="H28" s="11"/>
      <c r="I28" s="9"/>
      <c r="J28" s="11"/>
      <c r="K28" s="9"/>
      <c r="L28" s="11"/>
      <c r="M28" s="9"/>
      <c r="N28" s="12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5">
      <c r="A29" s="9"/>
      <c r="B29" s="9"/>
      <c r="C29" s="9"/>
      <c r="D29" s="9"/>
      <c r="E29" s="9"/>
      <c r="F29" s="9"/>
      <c r="G29" s="9"/>
      <c r="H29" s="11"/>
      <c r="I29" s="9"/>
      <c r="J29" s="11"/>
      <c r="K29" s="9"/>
      <c r="L29" s="11"/>
      <c r="M29" s="9"/>
      <c r="N29" s="12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25">
      <c r="A30" s="9"/>
      <c r="B30" s="9"/>
      <c r="C30" s="9"/>
      <c r="D30" s="9"/>
      <c r="E30" s="9"/>
      <c r="F30" s="9"/>
      <c r="G30" s="9"/>
      <c r="H30" s="11"/>
      <c r="I30" s="9"/>
      <c r="J30" s="11"/>
      <c r="K30" s="9"/>
      <c r="L30" s="11"/>
      <c r="M30" s="9"/>
      <c r="N30" s="12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6.5" customHeight="1" x14ac:dyDescent="0.25">
      <c r="A31" s="9"/>
      <c r="B31" s="9"/>
      <c r="C31" s="9"/>
      <c r="D31" s="9"/>
      <c r="E31" s="9"/>
      <c r="F31" s="9"/>
      <c r="G31" s="9"/>
      <c r="H31" s="11"/>
      <c r="I31" s="9"/>
      <c r="J31" s="11"/>
      <c r="K31" s="9"/>
      <c r="L31" s="11"/>
      <c r="M31" s="9"/>
      <c r="N31" s="12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25">
      <c r="A32" s="15" t="s">
        <v>28</v>
      </c>
      <c r="B32" s="16" t="s">
        <v>43</v>
      </c>
      <c r="C32" s="16" t="s">
        <v>43</v>
      </c>
      <c r="D32" s="16" t="s">
        <v>43</v>
      </c>
      <c r="E32" s="16">
        <f>SUM(E14:E31)</f>
        <v>252</v>
      </c>
      <c r="F32" s="16">
        <f>SUM(F14:F31)</f>
        <v>170</v>
      </c>
      <c r="G32" s="16">
        <f t="shared" ref="G32:K32" si="1">SUM(G14:G31)</f>
        <v>0</v>
      </c>
      <c r="H32" s="16">
        <f t="shared" si="1"/>
        <v>0</v>
      </c>
      <c r="I32" s="16">
        <f>SUM(I14:I31)</f>
        <v>82</v>
      </c>
      <c r="J32" s="16">
        <f t="shared" si="1"/>
        <v>0</v>
      </c>
      <c r="K32" s="16">
        <f t="shared" si="1"/>
        <v>0</v>
      </c>
      <c r="L32" s="17">
        <f>K32/E32</f>
        <v>0</v>
      </c>
      <c r="M32" s="16">
        <f>ROUND((AVERAGE(M14:M31)),0)</f>
        <v>54</v>
      </c>
      <c r="N32" s="24">
        <f>AVERAGE(N14:N23)</f>
        <v>0.64999999999999991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0" customHeight="1" x14ac:dyDescent="0.25">
      <c r="A34" s="30" t="s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32" t="s">
        <v>30</v>
      </c>
      <c r="C37" s="31"/>
      <c r="D37" s="31"/>
      <c r="E37" s="1"/>
      <c r="F37" s="1"/>
      <c r="G37" s="33" t="s">
        <v>31</v>
      </c>
      <c r="H37" s="31"/>
      <c r="I37" s="31"/>
      <c r="J37" s="3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2.25" customHeight="1" x14ac:dyDescent="0.25">
      <c r="A38" s="1"/>
      <c r="B38" s="34"/>
      <c r="C38" s="35"/>
      <c r="D38" s="35"/>
      <c r="E38" s="1"/>
      <c r="F38" s="1"/>
      <c r="G38" s="36"/>
      <c r="H38" s="35"/>
      <c r="I38" s="35"/>
      <c r="J38" s="3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5">
      <c r="A39" s="37" t="s">
        <v>32</v>
      </c>
      <c r="B39" s="31"/>
      <c r="C39" s="7"/>
      <c r="D39" s="1"/>
      <c r="E39" s="37"/>
      <c r="F39" s="31"/>
      <c r="G39" s="31"/>
      <c r="H39" s="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hidden="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" customHeight="1" x14ac:dyDescent="0.25">
      <c r="A41" s="1"/>
      <c r="B41" s="51" t="str">
        <f>B10</f>
        <v>M.T.I. MONTSERRAT MASDEFIOL SUÁREZ</v>
      </c>
      <c r="C41" s="31"/>
      <c r="D41" s="31"/>
      <c r="E41" s="21"/>
      <c r="F41" s="21"/>
      <c r="G41" s="52" t="s">
        <v>33</v>
      </c>
      <c r="H41" s="31"/>
      <c r="I41" s="31"/>
      <c r="J41" s="3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41:D41"/>
    <mergeCell ref="G41:J41"/>
    <mergeCell ref="A34:N34"/>
    <mergeCell ref="B37:D37"/>
    <mergeCell ref="G37:J37"/>
    <mergeCell ref="B38:D38"/>
    <mergeCell ref="G38:J38"/>
    <mergeCell ref="A39:B39"/>
    <mergeCell ref="E39:H39"/>
  </mergeCells>
  <printOptions horizontalCentered="1" verticalCentered="1"/>
  <pageMargins left="0.70866141732283472" right="0.70866141732283472" top="0.74803149606299213" bottom="1.0629921259842521" header="0" footer="0"/>
  <pageSetup scale="69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abSelected="1" topLeftCell="A11" workbookViewId="0">
      <selection activeCell="P25" sqref="P25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8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9" t="s">
        <v>3</v>
      </c>
      <c r="B6" s="31"/>
      <c r="C6" s="31"/>
      <c r="D6" s="31"/>
      <c r="E6" s="50" t="s">
        <v>35</v>
      </c>
      <c r="F6" s="35"/>
      <c r="G6" s="35"/>
      <c r="H6" s="35"/>
      <c r="I6" s="35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6" t="s">
        <v>36</v>
      </c>
      <c r="C8" s="35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5" t="s">
        <v>8</v>
      </c>
      <c r="J8" s="31"/>
      <c r="K8" s="31"/>
      <c r="L8" s="36" t="str">
        <f>'1'!L8</f>
        <v>SEP 22 - ENE 23</v>
      </c>
      <c r="M8" s="35"/>
      <c r="N8" s="3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34</v>
      </c>
      <c r="B10" s="36" t="str">
        <f>'1'!B10</f>
        <v>M.T.I. MONTSERRAT MASDEFIOL SUÁREZ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8" t="s">
        <v>9</v>
      </c>
      <c r="B12" s="40" t="s">
        <v>10</v>
      </c>
      <c r="C12" s="40" t="s">
        <v>11</v>
      </c>
      <c r="D12" s="42" t="s">
        <v>12</v>
      </c>
      <c r="E12" s="42" t="s">
        <v>13</v>
      </c>
      <c r="F12" s="46" t="s">
        <v>14</v>
      </c>
      <c r="G12" s="47"/>
      <c r="H12" s="42" t="s">
        <v>15</v>
      </c>
      <c r="I12" s="42" t="s">
        <v>16</v>
      </c>
      <c r="J12" s="42" t="s">
        <v>17</v>
      </c>
      <c r="K12" s="42" t="s">
        <v>18</v>
      </c>
      <c r="L12" s="42" t="s">
        <v>19</v>
      </c>
      <c r="M12" s="42" t="s">
        <v>20</v>
      </c>
      <c r="N12" s="4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0.5" customHeight="1" x14ac:dyDescent="0.25">
      <c r="A13" s="39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95" customHeight="1" x14ac:dyDescent="0.25">
      <c r="A14" s="9" t="str">
        <f>'1'!A14</f>
        <v>FUNDAMENTOS DE PROGRAMACIÓN</v>
      </c>
      <c r="B14" s="9" t="s">
        <v>43</v>
      </c>
      <c r="C14" s="9" t="str">
        <f>'1'!C14</f>
        <v>104A</v>
      </c>
      <c r="D14" s="9" t="str">
        <f>'1'!D14</f>
        <v>ISIC</v>
      </c>
      <c r="E14" s="9">
        <f>'1'!E14</f>
        <v>42</v>
      </c>
      <c r="F14" s="10">
        <v>21</v>
      </c>
      <c r="G14" s="10">
        <v>16</v>
      </c>
      <c r="H14" s="11">
        <f>(F14+G14)/E14</f>
        <v>0.88095238095238093</v>
      </c>
      <c r="I14" s="9">
        <f t="shared" ref="I14:I17" si="0">(E14-SUM(F14:G14))-K14</f>
        <v>5</v>
      </c>
      <c r="J14" s="11">
        <f t="shared" ref="J14:J17" si="1">I14/E14</f>
        <v>0.11904761904761904</v>
      </c>
      <c r="K14" s="10">
        <v>0</v>
      </c>
      <c r="L14" s="11">
        <f t="shared" ref="L14:L17" si="2">K14/E14</f>
        <v>0</v>
      </c>
      <c r="M14" s="9">
        <v>71</v>
      </c>
      <c r="N14" s="12">
        <v>0.88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4.95" customHeight="1" x14ac:dyDescent="0.25">
      <c r="A15" s="9" t="str">
        <f>'1'!A15</f>
        <v>FUNDAMENTOS DE PROGRAMACIÓN</v>
      </c>
      <c r="B15" s="9" t="s">
        <v>43</v>
      </c>
      <c r="C15" s="9" t="str">
        <f>'1'!C15</f>
        <v>104B</v>
      </c>
      <c r="D15" s="9" t="str">
        <f>'1'!D15</f>
        <v>ISIC</v>
      </c>
      <c r="E15" s="9">
        <f>'1'!E15</f>
        <v>22</v>
      </c>
      <c r="F15" s="9">
        <v>9</v>
      </c>
      <c r="G15" s="9">
        <v>9</v>
      </c>
      <c r="H15" s="11">
        <f t="shared" ref="H15:H18" si="3">(F15+G15)/E15</f>
        <v>0.81818181818181823</v>
      </c>
      <c r="I15" s="9">
        <f t="shared" si="0"/>
        <v>4</v>
      </c>
      <c r="J15" s="11">
        <f t="shared" si="1"/>
        <v>0.18181818181818182</v>
      </c>
      <c r="K15" s="10">
        <v>0</v>
      </c>
      <c r="L15" s="11">
        <f t="shared" si="2"/>
        <v>0</v>
      </c>
      <c r="M15" s="9">
        <v>62</v>
      </c>
      <c r="N15" s="12">
        <v>0.82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4.95" customHeight="1" x14ac:dyDescent="0.25">
      <c r="A16" s="9" t="str">
        <f>'1'!A16</f>
        <v>FUNDAMENTOS DE INGENIERÍA DE SOFTWARE</v>
      </c>
      <c r="B16" s="9" t="s">
        <v>43</v>
      </c>
      <c r="C16" s="9" t="str">
        <f>'1'!C16</f>
        <v>504A</v>
      </c>
      <c r="D16" s="9" t="str">
        <f>'1'!D16</f>
        <v>ISIC</v>
      </c>
      <c r="E16" s="9">
        <f>'1'!E16</f>
        <v>21</v>
      </c>
      <c r="F16" s="9">
        <v>6</v>
      </c>
      <c r="G16" s="9">
        <v>14</v>
      </c>
      <c r="H16" s="11">
        <f t="shared" si="3"/>
        <v>0.95238095238095233</v>
      </c>
      <c r="I16" s="9">
        <f t="shared" si="0"/>
        <v>1</v>
      </c>
      <c r="J16" s="11">
        <f t="shared" si="1"/>
        <v>4.7619047619047616E-2</v>
      </c>
      <c r="K16" s="10">
        <v>0</v>
      </c>
      <c r="L16" s="11">
        <f t="shared" si="2"/>
        <v>0</v>
      </c>
      <c r="M16" s="9">
        <v>76</v>
      </c>
      <c r="N16" s="12">
        <v>0.76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4.95" customHeight="1" x14ac:dyDescent="0.25">
      <c r="A17" s="9" t="str">
        <f>'1'!A17</f>
        <v>GESTIÓN DE PROYECTOS DE SOFTWARE</v>
      </c>
      <c r="B17" s="9" t="s">
        <v>43</v>
      </c>
      <c r="C17" s="9" t="str">
        <f>'1'!C17</f>
        <v>704A</v>
      </c>
      <c r="D17" s="9" t="str">
        <f>'1'!D17</f>
        <v>ISIC</v>
      </c>
      <c r="E17" s="9">
        <f>'1'!E17</f>
        <v>26</v>
      </c>
      <c r="F17" s="9">
        <v>19</v>
      </c>
      <c r="G17" s="9">
        <v>6</v>
      </c>
      <c r="H17" s="11">
        <f t="shared" si="3"/>
        <v>0.96153846153846156</v>
      </c>
      <c r="I17" s="9">
        <f t="shared" si="0"/>
        <v>1</v>
      </c>
      <c r="J17" s="11">
        <f t="shared" si="1"/>
        <v>3.8461538461538464E-2</v>
      </c>
      <c r="K17" s="10">
        <v>0</v>
      </c>
      <c r="L17" s="11">
        <f t="shared" si="2"/>
        <v>0</v>
      </c>
      <c r="M17" s="9">
        <v>78</v>
      </c>
      <c r="N17" s="12">
        <v>0.73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4.95" customHeight="1" x14ac:dyDescent="0.25">
      <c r="A18" s="9" t="str">
        <f>'1'!A18</f>
        <v>DISEÑO DE INTERFACES DE USUARIOS</v>
      </c>
      <c r="B18" s="9" t="s">
        <v>43</v>
      </c>
      <c r="C18" s="9" t="str">
        <f>'1'!C18</f>
        <v>704A</v>
      </c>
      <c r="D18" s="9" t="str">
        <f>'1'!D18</f>
        <v>ISIC</v>
      </c>
      <c r="E18" s="9">
        <f>'1'!E18</f>
        <v>15</v>
      </c>
      <c r="F18" s="9">
        <v>6</v>
      </c>
      <c r="G18" s="9">
        <v>6</v>
      </c>
      <c r="H18" s="11">
        <f t="shared" si="3"/>
        <v>0.8</v>
      </c>
      <c r="I18" s="10">
        <f t="shared" ref="I18" si="4">(E18-SUM(F18:G18))-K18</f>
        <v>3</v>
      </c>
      <c r="J18" s="11">
        <f t="shared" ref="J18" si="5">I18/E18</f>
        <v>0.2</v>
      </c>
      <c r="K18" s="10">
        <v>0</v>
      </c>
      <c r="L18" s="11">
        <f t="shared" ref="L18" si="6">K18/E18</f>
        <v>0</v>
      </c>
      <c r="M18" s="9">
        <v>65</v>
      </c>
      <c r="N18" s="12">
        <v>0.8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9"/>
      <c r="B19" s="9"/>
      <c r="C19" s="9"/>
      <c r="D19" s="9"/>
      <c r="E19" s="9"/>
      <c r="F19" s="9"/>
      <c r="G19" s="9"/>
      <c r="H19" s="11"/>
      <c r="I19" s="9"/>
      <c r="J19" s="11"/>
      <c r="K19" s="9"/>
      <c r="L19" s="11"/>
      <c r="M19" s="9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9"/>
      <c r="B20" s="9"/>
      <c r="C20" s="9"/>
      <c r="D20" s="9"/>
      <c r="E20" s="9"/>
      <c r="F20" s="9"/>
      <c r="G20" s="9"/>
      <c r="H20" s="11"/>
      <c r="I20" s="9"/>
      <c r="J20" s="11"/>
      <c r="K20" s="9"/>
      <c r="L20" s="11"/>
      <c r="M20" s="9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9"/>
      <c r="B21" s="9"/>
      <c r="C21" s="9"/>
      <c r="D21" s="9"/>
      <c r="E21" s="9"/>
      <c r="F21" s="9"/>
      <c r="G21" s="9"/>
      <c r="H21" s="11"/>
      <c r="I21" s="9"/>
      <c r="J21" s="11"/>
      <c r="K21" s="9"/>
      <c r="L21" s="11"/>
      <c r="M21" s="9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9"/>
      <c r="B22" s="9"/>
      <c r="C22" s="9"/>
      <c r="D22" s="9"/>
      <c r="E22" s="9"/>
      <c r="F22" s="9"/>
      <c r="G22" s="9"/>
      <c r="H22" s="11"/>
      <c r="I22" s="9"/>
      <c r="J22" s="11"/>
      <c r="K22" s="9"/>
      <c r="L22" s="11"/>
      <c r="M22" s="9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9"/>
      <c r="B23" s="9"/>
      <c r="C23" s="9"/>
      <c r="D23" s="9"/>
      <c r="E23" s="9"/>
      <c r="F23" s="9"/>
      <c r="G23" s="9"/>
      <c r="H23" s="11"/>
      <c r="I23" s="9"/>
      <c r="J23" s="11"/>
      <c r="K23" s="9"/>
      <c r="L23" s="11"/>
      <c r="M23" s="9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9"/>
      <c r="B24" s="9"/>
      <c r="C24" s="9"/>
      <c r="D24" s="9"/>
      <c r="E24" s="9"/>
      <c r="F24" s="9"/>
      <c r="G24" s="9"/>
      <c r="H24" s="11"/>
      <c r="I24" s="9"/>
      <c r="J24" s="11"/>
      <c r="K24" s="9"/>
      <c r="L24" s="11"/>
      <c r="M24" s="9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9"/>
      <c r="B25" s="9"/>
      <c r="C25" s="9"/>
      <c r="D25" s="9"/>
      <c r="E25" s="9"/>
      <c r="F25" s="9"/>
      <c r="G25" s="9"/>
      <c r="H25" s="11"/>
      <c r="I25" s="9"/>
      <c r="J25" s="11"/>
      <c r="K25" s="9"/>
      <c r="L25" s="11"/>
      <c r="M25" s="9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9"/>
      <c r="B26" s="9"/>
      <c r="C26" s="9"/>
      <c r="D26" s="9"/>
      <c r="E26" s="9"/>
      <c r="F26" s="9"/>
      <c r="G26" s="9"/>
      <c r="H26" s="11"/>
      <c r="I26" s="9"/>
      <c r="J26" s="11"/>
      <c r="K26" s="9"/>
      <c r="L26" s="11"/>
      <c r="M26" s="9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9"/>
      <c r="B27" s="9"/>
      <c r="C27" s="9"/>
      <c r="D27" s="9"/>
      <c r="E27" s="9"/>
      <c r="F27" s="9"/>
      <c r="G27" s="9"/>
      <c r="H27" s="11"/>
      <c r="I27" s="9"/>
      <c r="J27" s="11"/>
      <c r="K27" s="9"/>
      <c r="L27" s="11"/>
      <c r="M27" s="9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28</v>
      </c>
      <c r="B28" s="16" t="s">
        <v>25</v>
      </c>
      <c r="C28" s="16" t="s">
        <v>25</v>
      </c>
      <c r="D28" s="16" t="s">
        <v>25</v>
      </c>
      <c r="E28" s="16">
        <f t="shared" ref="E28:G28" si="7">SUM(E14:E27)</f>
        <v>126</v>
      </c>
      <c r="F28" s="16">
        <f t="shared" si="7"/>
        <v>61</v>
      </c>
      <c r="G28" s="16">
        <f t="shared" si="7"/>
        <v>51</v>
      </c>
      <c r="H28" s="17">
        <f>SUM(F28:G28)/E28</f>
        <v>0.88888888888888884</v>
      </c>
      <c r="I28" s="16">
        <f>(E28-SUM(F28:G28))-K28</f>
        <v>14</v>
      </c>
      <c r="J28" s="17">
        <f>I28/E28</f>
        <v>0.1111111111111111</v>
      </c>
      <c r="K28" s="16">
        <f>SUM(K14:K27)</f>
        <v>0</v>
      </c>
      <c r="L28" s="17">
        <f>K28/E28</f>
        <v>0</v>
      </c>
      <c r="M28" s="16">
        <f>AVERAGE(M14:M27)</f>
        <v>70.400000000000006</v>
      </c>
      <c r="N28" s="18">
        <f>AVERAGE(N14:N27)</f>
        <v>0.79800000000000004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30" t="s">
        <v>29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2" t="s">
        <v>30</v>
      </c>
      <c r="C33" s="31"/>
      <c r="D33" s="31"/>
      <c r="E33" s="1"/>
      <c r="F33" s="1"/>
      <c r="G33" s="33" t="s">
        <v>31</v>
      </c>
      <c r="H33" s="31"/>
      <c r="I33" s="31"/>
      <c r="J33" s="3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4"/>
      <c r="C34" s="35"/>
      <c r="D34" s="35"/>
      <c r="E34" s="1"/>
      <c r="F34" s="1"/>
      <c r="G34" s="36"/>
      <c r="H34" s="35"/>
      <c r="I34" s="35"/>
      <c r="J34" s="3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7" t="s">
        <v>32</v>
      </c>
      <c r="B35" s="31"/>
      <c r="C35" s="7"/>
      <c r="D35" s="1"/>
      <c r="E35" s="37"/>
      <c r="F35" s="31"/>
      <c r="G35" s="31"/>
      <c r="H35" s="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51" t="str">
        <f>B10</f>
        <v>M.T.I. MONTSERRAT MASDEFIOL SUÁREZ</v>
      </c>
      <c r="C37" s="31"/>
      <c r="D37" s="31"/>
      <c r="E37" s="21"/>
      <c r="F37" s="21"/>
      <c r="G37" s="52" t="s">
        <v>33</v>
      </c>
      <c r="H37" s="31"/>
      <c r="I37" s="31"/>
      <c r="J37" s="3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 verticalCentered="1"/>
  <pageMargins left="0.70866141732283472" right="0.70866141732283472" top="0.74803149606299213" bottom="1.0629921259842521" header="0" footer="0"/>
  <pageSetup scale="69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CA_AplicaInfo</cp:lastModifiedBy>
  <cp:lastPrinted>2022-10-19T14:37:25Z</cp:lastPrinted>
  <dcterms:created xsi:type="dcterms:W3CDTF">2021-11-22T14:45:25Z</dcterms:created>
  <dcterms:modified xsi:type="dcterms:W3CDTF">2023-01-16T14:38:15Z</dcterms:modified>
</cp:coreProperties>
</file>