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Reporte 3\"/>
    </mc:Choice>
  </mc:AlternateContent>
  <xr:revisionPtr revIDLastSave="0" documentId="13_ncr:1_{61C73382-3C2E-42AF-B12B-37B5EFAFCE9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'3'!$A$1:$N$28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9" i="25"/>
  <c r="H14" i="25"/>
  <c r="L19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H26" i="25" s="1"/>
  <c r="I26" i="25"/>
  <c r="J26" i="25"/>
  <c r="D26" i="25"/>
  <c r="C26" i="25"/>
  <c r="A26" i="25"/>
  <c r="E25" i="25"/>
  <c r="I25" i="25"/>
  <c r="J25" i="25"/>
  <c r="D25" i="25"/>
  <c r="C25" i="25"/>
  <c r="A25" i="25"/>
  <c r="E24" i="25"/>
  <c r="H24" i="25" s="1"/>
  <c r="I24" i="25"/>
  <c r="J24" i="25"/>
  <c r="D24" i="25"/>
  <c r="C24" i="25"/>
  <c r="A24" i="25"/>
  <c r="E23" i="25"/>
  <c r="H23" i="25" s="1"/>
  <c r="I23" i="25"/>
  <c r="J23" i="25"/>
  <c r="D23" i="25"/>
  <c r="C23" i="25"/>
  <c r="A23" i="25"/>
  <c r="E22" i="25"/>
  <c r="H22" i="25" s="1"/>
  <c r="I22" i="25"/>
  <c r="J22" i="25"/>
  <c r="D22" i="25"/>
  <c r="C22" i="25"/>
  <c r="A22" i="25"/>
  <c r="E21" i="25"/>
  <c r="L21" i="25" s="1"/>
  <c r="I21" i="25"/>
  <c r="J21" i="25"/>
  <c r="D21" i="25"/>
  <c r="C21" i="25"/>
  <c r="A21" i="25"/>
  <c r="E20" i="25"/>
  <c r="I20" i="25" s="1"/>
  <c r="J20" i="25" s="1"/>
  <c r="D20" i="25"/>
  <c r="C20" i="25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L8" i="25"/>
  <c r="H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L26" i="24" s="1"/>
  <c r="I26" i="24"/>
  <c r="J26" i="24"/>
  <c r="D26" i="24"/>
  <c r="C26" i="24"/>
  <c r="A26" i="24"/>
  <c r="E25" i="24"/>
  <c r="I25" i="24" s="1"/>
  <c r="J25" i="24" s="1"/>
  <c r="D25" i="24"/>
  <c r="C25" i="24"/>
  <c r="A25" i="24"/>
  <c r="E24" i="24"/>
  <c r="L24" i="24" s="1"/>
  <c r="I24" i="24"/>
  <c r="J24" i="24"/>
  <c r="D24" i="24"/>
  <c r="C24" i="24"/>
  <c r="A24" i="24"/>
  <c r="E23" i="24"/>
  <c r="L23" i="24" s="1"/>
  <c r="I23" i="24"/>
  <c r="J23" i="24"/>
  <c r="D23" i="24"/>
  <c r="C23" i="24"/>
  <c r="A23" i="24"/>
  <c r="E22" i="24"/>
  <c r="I22" i="24"/>
  <c r="J22" i="24"/>
  <c r="D22" i="24"/>
  <c r="C22" i="24"/>
  <c r="A22" i="24"/>
  <c r="E21" i="24"/>
  <c r="H21" i="24" s="1"/>
  <c r="I21" i="24"/>
  <c r="J21" i="24"/>
  <c r="D21" i="24"/>
  <c r="C21" i="24"/>
  <c r="A21" i="24"/>
  <c r="E20" i="24"/>
  <c r="H20" i="24" s="1"/>
  <c r="I20" i="24"/>
  <c r="J20" i="24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19" i="23"/>
  <c r="M19" i="23"/>
  <c r="K19" i="23"/>
  <c r="G19" i="23"/>
  <c r="F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D15" i="23"/>
  <c r="C15" i="23"/>
  <c r="A15" i="23"/>
  <c r="E14" i="23"/>
  <c r="L14" i="23" s="1"/>
  <c r="I14" i="23"/>
  <c r="J14" i="23" s="1"/>
  <c r="D14" i="23"/>
  <c r="C14" i="23"/>
  <c r="A14" i="23"/>
  <c r="B10" i="23"/>
  <c r="B2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A18" i="22"/>
  <c r="C18" i="22"/>
  <c r="D18" i="22"/>
  <c r="E18" i="22"/>
  <c r="C14" i="22"/>
  <c r="D14" i="22"/>
  <c r="E14" i="22"/>
  <c r="I14" i="22" s="1"/>
  <c r="A14" i="22"/>
  <c r="B10" i="22"/>
  <c r="B28" i="22" s="1"/>
  <c r="L8" i="22"/>
  <c r="E8" i="22"/>
  <c r="N19" i="22"/>
  <c r="M19" i="22"/>
  <c r="K19" i="22"/>
  <c r="G19" i="22"/>
  <c r="F19" i="22"/>
  <c r="L17" i="22"/>
  <c r="I17" i="22"/>
  <c r="N19" i="10"/>
  <c r="M19" i="10"/>
  <c r="K19" i="10"/>
  <c r="G19" i="10"/>
  <c r="F19" i="10"/>
  <c r="E19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5"/>
  <c r="L22" i="25"/>
  <c r="L25" i="25"/>
  <c r="L27" i="25"/>
  <c r="H25" i="25"/>
  <c r="H27" i="25"/>
  <c r="L14" i="24"/>
  <c r="L15" i="24"/>
  <c r="L17" i="24"/>
  <c r="L20" i="24"/>
  <c r="L21" i="24"/>
  <c r="L22" i="24"/>
  <c r="L27" i="24"/>
  <c r="H22" i="24"/>
  <c r="H24" i="24"/>
  <c r="H26" i="24"/>
  <c r="H27" i="24"/>
  <c r="L16" i="23"/>
  <c r="L17" i="23"/>
  <c r="L16" i="24" l="1"/>
  <c r="L14" i="22"/>
  <c r="H23" i="24"/>
  <c r="L26" i="25"/>
  <c r="L24" i="25"/>
  <c r="H25" i="24"/>
  <c r="E28" i="25"/>
  <c r="L28" i="25" s="1"/>
  <c r="L23" i="25"/>
  <c r="L16" i="22"/>
  <c r="H21" i="25"/>
  <c r="I15" i="22"/>
  <c r="L25" i="24"/>
  <c r="L20" i="25"/>
  <c r="L18" i="23"/>
  <c r="H20" i="25"/>
  <c r="E28" i="24"/>
  <c r="L28" i="24" s="1"/>
  <c r="L19" i="24"/>
  <c r="I19" i="10"/>
  <c r="E19" i="23"/>
  <c r="H28" i="24"/>
  <c r="E19" i="22"/>
  <c r="L18" i="24"/>
  <c r="L18" i="22"/>
  <c r="I15" i="23"/>
  <c r="J15" i="23" s="1"/>
  <c r="I18" i="24"/>
  <c r="J18" i="24" s="1"/>
  <c r="L15" i="23"/>
  <c r="I18" i="22"/>
  <c r="I28" i="24" l="1"/>
  <c r="J28" i="24" s="1"/>
  <c r="H28" i="25"/>
  <c r="I28" i="25"/>
  <c r="J28" i="25" s="1"/>
  <c r="H19" i="22"/>
  <c r="I19" i="22"/>
  <c r="J19" i="22" s="1"/>
  <c r="L19" i="22"/>
  <c r="I19" i="23"/>
  <c r="J19" i="23" s="1"/>
  <c r="L19" i="23"/>
  <c r="H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<sst xmlns="http://schemas.openxmlformats.org/spreadsheetml/2006/main" count="209" uniqueCount="55">
  <si>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</si>
  <si>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</si>
  <si>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</si>
  <si>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</si>
  <si>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</si>
  <si>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</si>
  <si>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</si>
  <si>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</si>
  <si>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</si>
  <si>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</si>
  <si>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</si>
  <si>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</si>
  <si>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</si>
  <si>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</si>
  <si>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</si>
  <si>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</si>
  <si>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</si>
  <si>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</si>
  <si>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</si>
  <si>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</si>
  <si>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</si>
  <si>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</si>
  <si>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</si>
  <si>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</si>
  <si>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</si>
  <si>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</si>
  <si>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</si>
  <si>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</si>
  <si>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</si>
  <si>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</si>
  <si>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</si>
  <si>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Primero</t>
  </si>
  <si>
    <t>Mecatronica</t>
  </si>
  <si>
    <t>Jose Angel Nieves Vázquez</t>
  </si>
  <si>
    <t>Instrumentación Virtual</t>
  </si>
  <si>
    <t>711-A</t>
  </si>
  <si>
    <t>711-B</t>
  </si>
  <si>
    <t>311-A</t>
  </si>
  <si>
    <t>311-B</t>
  </si>
  <si>
    <t>Ecuaciones Diferenciales</t>
  </si>
  <si>
    <t>Sistemas Digitales Aplicados para el Procesamiento de Señales</t>
  </si>
  <si>
    <t>411-A</t>
  </si>
  <si>
    <t>MI_2A</t>
  </si>
  <si>
    <t>Ing. Victor Palma Cruz</t>
  </si>
  <si>
    <t>SEP2022-ENE2023</t>
  </si>
  <si>
    <t>311A</t>
  </si>
  <si>
    <t>311B</t>
  </si>
  <si>
    <t>711A</t>
  </si>
  <si>
    <t>711B</t>
  </si>
  <si>
    <t>411A</t>
  </si>
  <si>
    <t>II</t>
  </si>
  <si>
    <t>MECATRONICA</t>
  </si>
  <si>
    <t>ING. VICTOR PALMA CRUZ</t>
  </si>
  <si>
    <t>DR. JOSE ANGEL NIEVES VAZQUEZ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</si>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</sst>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3" zoomScale="80" zoomScaleNormal="80" zoomScaleSheetLayoutView="100" workbookViewId="0">
      <selection activeCell="F18" sqref="F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3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53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">
        <v>30</v>
      </c>
      <c r="B14" s="8" t="s">
        <v>21</v>
      </c>
      <c r="C14" s="8" t="s">
        <v>45</v>
      </c>
      <c r="D14" s="8" t="s">
        <v>54</v>
      </c>
      <c r="E14" s="8"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8" si="1">K14/E14</f>
        <v>0</v>
      </c>
      <c r="M14" s="8">
        <v>73</v>
      </c>
      <c r="N14" s="14">
        <v>1</v>
      </c>
    </row>
    <row r="15" spans="1:14" s="10" customFormat="1" x14ac:dyDescent="0.25">
      <c r="A15" s="8" t="s">
        <v>30</v>
      </c>
      <c r="B15" s="8" t="s">
        <v>21</v>
      </c>
      <c r="C15" s="8" t="s">
        <v>46</v>
      </c>
      <c r="D15" s="8" t="s">
        <v>54</v>
      </c>
      <c r="E15" s="8"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74</v>
      </c>
      <c r="N15" s="14">
        <v>1</v>
      </c>
    </row>
    <row r="16" spans="1:14" s="10" customFormat="1" x14ac:dyDescent="0.25">
      <c r="A16" s="8" t="s">
        <v>34</v>
      </c>
      <c r="B16" s="8" t="s">
        <v>21</v>
      </c>
      <c r="C16" s="8" t="s">
        <v>47</v>
      </c>
      <c r="D16" s="8" t="s">
        <v>54</v>
      </c>
      <c r="E16" s="8">
        <v>27</v>
      </c>
      <c r="F16" s="8">
        <v>26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78</v>
      </c>
      <c r="N16" s="14">
        <v>0.92849999999999999</v>
      </c>
    </row>
    <row r="17" spans="1:14" s="10" customFormat="1" x14ac:dyDescent="0.25">
      <c r="A17" s="8" t="s">
        <v>34</v>
      </c>
      <c r="B17" s="8" t="s">
        <v>21</v>
      </c>
      <c r="C17" s="8" t="s">
        <v>48</v>
      </c>
      <c r="D17" s="8" t="s">
        <v>54</v>
      </c>
      <c r="E17" s="8"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0.91659999999999997</v>
      </c>
    </row>
    <row r="18" spans="1:14" s="10" customFormat="1" x14ac:dyDescent="0.25">
      <c r="A18" s="8" t="s">
        <v>39</v>
      </c>
      <c r="B18" s="8" t="s">
        <v>21</v>
      </c>
      <c r="C18" s="8" t="s">
        <v>49</v>
      </c>
      <c r="D18" s="8" t="s">
        <v>54</v>
      </c>
      <c r="E18" s="8"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88</v>
      </c>
      <c r="G19" s="16">
        <f>SUM(G14:G18)</f>
        <v>0</v>
      </c>
      <c r="H19" s="17"/>
      <c r="I19" s="16">
        <f t="shared" si="0"/>
        <v>1</v>
      </c>
      <c r="J19" s="17"/>
      <c r="K19" s="16">
        <f>SUM(K14:K18)</f>
        <v>0</v>
      </c>
      <c r="L19" s="17">
        <f>K19/E19</f>
        <v>0</v>
      </c>
      <c r="M19" s="20">
        <f>AVERAGE(M14:M18)</f>
        <v>76.2</v>
      </c>
      <c r="N19" s="18">
        <f>AVERAGE(N14:N18)</f>
        <v>0.9690200000000001</v>
      </c>
    </row>
    <row r="21" spans="1:14" ht="120" customHeight="1" x14ac:dyDescent="0.25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">
        <v>53</v>
      </c>
      <c r="C28" s="39"/>
      <c r="D28" s="39"/>
      <c r="E28" s="12"/>
      <c r="F28" s="12"/>
      <c r="G28" s="39" t="s">
        <v>52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opLeftCell="A7" zoomScale="85" zoomScaleNormal="85" zoomScaleSheetLayoutView="100" workbookViewId="0">
      <selection activeCell="M17" sqref="M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3" t="s">
        <v>5</v>
      </c>
      <c r="E8" s="19">
        <f>'1'!E8</f>
        <v>5</v>
      </c>
      <c r="F8"/>
      <c r="G8" s="4" t="s">
        <v>6</v>
      </c>
      <c r="H8" s="19"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Electromagnetismo</v>
      </c>
      <c r="B14" s="8" t="s">
        <v>50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73</v>
      </c>
      <c r="N14" s="14">
        <v>1</v>
      </c>
    </row>
    <row r="15" spans="1:14" s="10" customFormat="1" x14ac:dyDescent="0.25">
      <c r="A15" s="8" t="str">
        <f>'1'!A15</f>
        <v>Electromagnetismo</v>
      </c>
      <c r="B15" s="8" t="s">
        <v>50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77</v>
      </c>
      <c r="N15" s="14">
        <v>0.7</v>
      </c>
    </row>
    <row r="16" spans="1:14" s="10" customFormat="1" x14ac:dyDescent="0.25">
      <c r="A16" s="8" t="str">
        <f>'1'!A16</f>
        <v>Instrumentación Virtual</v>
      </c>
      <c r="B16" s="8" t="s">
        <v>50</v>
      </c>
      <c r="C16" s="8" t="str">
        <f>'1'!C16</f>
        <v>711A</v>
      </c>
      <c r="D16" s="8" t="str">
        <f>'1'!D16</f>
        <v>IMCT</v>
      </c>
      <c r="E16" s="8">
        <f>'1'!E16</f>
        <v>27</v>
      </c>
      <c r="F16" s="8">
        <v>27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88</v>
      </c>
      <c r="N16" s="14">
        <v>0.68</v>
      </c>
    </row>
    <row r="17" spans="1:14" s="10" customFormat="1" x14ac:dyDescent="0.25">
      <c r="A17" s="8" t="str">
        <f>'1'!A17</f>
        <v>Instrumentación Virtual</v>
      </c>
      <c r="B17" s="8" t="s">
        <v>50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50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89</v>
      </c>
      <c r="G19" s="16">
        <f>SUM(G14:G18)</f>
        <v>0</v>
      </c>
      <c r="H19" s="17">
        <f>SUM(F19:G19)/E19</f>
        <v>1</v>
      </c>
      <c r="I19" s="16">
        <f t="shared" si="0"/>
        <v>0</v>
      </c>
      <c r="J19" s="17">
        <f t="shared" ref="J19" si="2">I19/E19</f>
        <v>0</v>
      </c>
      <c r="K19" s="16">
        <f>SUM(K14:K18)</f>
        <v>0</v>
      </c>
      <c r="L19" s="17">
        <f t="shared" si="1"/>
        <v>0</v>
      </c>
      <c r="M19" s="16">
        <f>AVERAGE(M14:M18)</f>
        <v>78.8</v>
      </c>
      <c r="N19" s="18">
        <f>AVERAGE(N14:N18)</f>
        <v>0.82599999999999996</v>
      </c>
    </row>
    <row r="21" spans="1:14" ht="120" customHeight="1" x14ac:dyDescent="0.25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tr">
        <f>B10</f>
        <v>DR. JOSE ANGEL NIEVES VAZQUEZ</v>
      </c>
      <c r="C28" s="39"/>
      <c r="D28" s="39"/>
      <c r="E28" s="12"/>
      <c r="F28" s="12"/>
      <c r="G28" s="39" t="s">
        <v>52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abSelected="1" topLeftCell="A6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Electromagnetismo</v>
      </c>
      <c r="B14" s="8"/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>
        <f t="shared" ref="J14:J19" si="1">I14/E14</f>
        <v>0</v>
      </c>
      <c r="K14" s="8"/>
      <c r="L14" s="9">
        <f t="shared" ref="L14:L19" si="2">K14/E14</f>
        <v>0</v>
      </c>
      <c r="M14" s="8">
        <v>81</v>
      </c>
      <c r="N14" s="14">
        <v>0.71</v>
      </c>
    </row>
    <row r="15" spans="1:14" s="10" customFormat="1" x14ac:dyDescent="0.25">
      <c r="A15" s="8" t="str">
        <f>'1'!A15</f>
        <v>Electromagnetismo</v>
      </c>
      <c r="B15" s="8"/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>
        <v>80</v>
      </c>
      <c r="N15" s="14">
        <v>0.52</v>
      </c>
    </row>
    <row r="16" spans="1:14" s="10" customFormat="1" x14ac:dyDescent="0.25">
      <c r="A16" s="8" t="str">
        <f>'1'!A16</f>
        <v>Instrumentación Virtual</v>
      </c>
      <c r="B16" s="8"/>
      <c r="C16" s="8" t="str">
        <f>'1'!C16</f>
        <v>711A</v>
      </c>
      <c r="D16" s="8" t="str">
        <f>'1'!D16</f>
        <v>IMCT</v>
      </c>
      <c r="E16" s="8">
        <f>'1'!E16</f>
        <v>27</v>
      </c>
      <c r="F16" s="8">
        <v>27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>
        <v>89</v>
      </c>
      <c r="N16" s="14">
        <v>0.67</v>
      </c>
    </row>
    <row r="17" spans="1:14" s="10" customFormat="1" x14ac:dyDescent="0.25">
      <c r="A17" s="8" t="str">
        <f>'1'!A17</f>
        <v>Instrumentación Virtual</v>
      </c>
      <c r="B17" s="8"/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>
        <v>80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/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10</v>
      </c>
      <c r="G18" s="8"/>
      <c r="H18" s="9"/>
      <c r="I18" s="8">
        <f t="shared" si="0"/>
        <v>1</v>
      </c>
      <c r="J18" s="9">
        <f t="shared" si="1"/>
        <v>9.0909090909090912E-2</v>
      </c>
      <c r="K18" s="8"/>
      <c r="L18" s="9">
        <f t="shared" si="2"/>
        <v>0</v>
      </c>
      <c r="M18" s="8">
        <v>75</v>
      </c>
      <c r="N18" s="14">
        <v>0.63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88</v>
      </c>
      <c r="G19" s="16">
        <f>SUM(G14:G18)</f>
        <v>0</v>
      </c>
      <c r="H19" s="17">
        <f>SUM(F19:G19)/E19</f>
        <v>0.9887640449438202</v>
      </c>
      <c r="I19" s="16">
        <f t="shared" si="0"/>
        <v>1</v>
      </c>
      <c r="J19" s="17">
        <f t="shared" si="1"/>
        <v>1.1235955056179775E-2</v>
      </c>
      <c r="K19" s="16">
        <f>SUM(K14:K18)</f>
        <v>0</v>
      </c>
      <c r="L19" s="17">
        <f t="shared" si="2"/>
        <v>0</v>
      </c>
      <c r="M19" s="16">
        <f>AVERAGE(M14:M18)</f>
        <v>81</v>
      </c>
      <c r="N19" s="18">
        <f>AVERAGE(N14:N18)</f>
        <v>0.65599999999999992</v>
      </c>
    </row>
    <row r="21" spans="1:14" ht="120" customHeight="1" x14ac:dyDescent="0.25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tr">
        <f>B10</f>
        <v>DR. JOSE ANGEL NIEVES VAZQUEZ</v>
      </c>
      <c r="C28" s="39"/>
      <c r="D28" s="39"/>
      <c r="E28" s="12"/>
      <c r="F28" s="12"/>
      <c r="G28" s="39"/>
      <c r="H28" s="39"/>
      <c r="I28" s="39"/>
      <c r="J28" s="39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H19" sqref="H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Electromagnetismo</v>
      </c>
      <c r="B14" s="8"/>
      <c r="C14" s="8" t="str">
        <f>'1'!C14</f>
        <v>311A</v>
      </c>
      <c r="D14" s="8" t="str">
        <f>'1'!D14</f>
        <v>IMCT</v>
      </c>
      <c r="E14" s="8">
        <f>'1'!E14</f>
        <v>21</v>
      </c>
      <c r="F14" s="8"/>
      <c r="G14" s="8"/>
      <c r="H14" s="9"/>
      <c r="I14" s="8">
        <f t="shared" ref="I14:I28" si="0">(E14-SUM(F14:G14))-K14</f>
        <v>21</v>
      </c>
      <c r="J14" s="9">
        <f t="shared" ref="J14:J28" si="1">I14/E14</f>
        <v>1</v>
      </c>
      <c r="K14" s="8"/>
      <c r="L14" s="9">
        <f t="shared" ref="L14:L28" si="2">K14/E14</f>
        <v>0</v>
      </c>
      <c r="M14" s="8"/>
      <c r="N14" s="14"/>
    </row>
    <row r="15" spans="1:14" s="10" customFormat="1" x14ac:dyDescent="0.25">
      <c r="A15" s="8" t="str">
        <f>'1'!A15</f>
        <v>Electromagnetismo</v>
      </c>
      <c r="B15" s="8"/>
      <c r="C15" s="8" t="str">
        <f>'1'!C15</f>
        <v>311B</v>
      </c>
      <c r="D15" s="8" t="str">
        <f>'1'!D15</f>
        <v>IMCT</v>
      </c>
      <c r="E15" s="8">
        <f>'1'!E15</f>
        <v>17</v>
      </c>
      <c r="F15" s="8"/>
      <c r="G15" s="8"/>
      <c r="H15" s="9"/>
      <c r="I15" s="8">
        <f t="shared" si="0"/>
        <v>17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Instrumentación Virtual</v>
      </c>
      <c r="B16" s="8"/>
      <c r="C16" s="8" t="str">
        <f>'1'!C16</f>
        <v>711A</v>
      </c>
      <c r="D16" s="8" t="str">
        <f>'1'!D16</f>
        <v>IMCT</v>
      </c>
      <c r="E16" s="8">
        <f>'1'!E16</f>
        <v>27</v>
      </c>
      <c r="F16" s="8"/>
      <c r="G16" s="8"/>
      <c r="H16" s="9"/>
      <c r="I16" s="8">
        <f t="shared" si="0"/>
        <v>27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Instrumentación Virtual</v>
      </c>
      <c r="B17" s="8"/>
      <c r="C17" s="8" t="str">
        <f>'1'!C17</f>
        <v>711B</v>
      </c>
      <c r="D17" s="8" t="str">
        <f>'1'!D17</f>
        <v>IMCT</v>
      </c>
      <c r="E17" s="8">
        <f>'1'!E17</f>
        <v>13</v>
      </c>
      <c r="F17" s="8"/>
      <c r="G17" s="8"/>
      <c r="H17" s="9"/>
      <c r="I17" s="8">
        <f t="shared" si="0"/>
        <v>13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str">
        <f>'1'!A18</f>
        <v>Ecuaciones Diferenciales</v>
      </c>
      <c r="B18" s="8"/>
      <c r="C18" s="8" t="str">
        <f>'1'!C18</f>
        <v>411A</v>
      </c>
      <c r="D18" s="8" t="str">
        <f>'1'!D18</f>
        <v>IMCT</v>
      </c>
      <c r="E18" s="8">
        <f>'1'!E18</f>
        <v>11</v>
      </c>
      <c r="F18" s="8"/>
      <c r="G18" s="8"/>
      <c r="H18" s="9"/>
      <c r="I18" s="8">
        <f t="shared" si="0"/>
        <v>11</v>
      </c>
      <c r="J18" s="9">
        <f t="shared" si="1"/>
        <v>1</v>
      </c>
      <c r="K18" s="8"/>
      <c r="L18" s="9">
        <f t="shared" si="2"/>
        <v>0</v>
      </c>
      <c r="M18" s="8"/>
      <c r="N18" s="14"/>
    </row>
    <row r="19" spans="1:14" s="10" customFormat="1" x14ac:dyDescent="0.25">
      <c r="A19" s="8" t="e">
        <f>'1'!#REF!</f>
        <v>#REF!</v>
      </c>
      <c r="B19" s="8"/>
      <c r="C19" s="8" t="e">
        <f>'1'!#REF!</f>
        <v>#REF!</v>
      </c>
      <c r="D19" s="8" t="e">
        <f>'1'!#REF!</f>
        <v>#REF!</v>
      </c>
      <c r="E19" s="8" t="e">
        <f>'1'!#REF!</f>
        <v>#REF!</v>
      </c>
      <c r="F19" s="8"/>
      <c r="G19" s="8"/>
      <c r="H19" s="9"/>
      <c r="I19" s="8" t="e">
        <f t="shared" si="0"/>
        <v>#REF!</v>
      </c>
      <c r="J19" s="9" t="e">
        <f t="shared" si="1"/>
        <v>#REF!</v>
      </c>
      <c r="K19" s="8"/>
      <c r="L19" s="9" t="e">
        <f t="shared" si="2"/>
        <v>#REF!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0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1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DR. JOSE ANGEL NIEVES VAZQUEZ</v>
      </c>
      <c r="C37" s="39"/>
      <c r="D37" s="39"/>
      <c r="E37" s="12"/>
      <c r="F37" s="12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H14" sqref="H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31</v>
      </c>
      <c r="C8" s="33"/>
      <c r="D8" s="13" t="s">
        <v>5</v>
      </c>
      <c r="E8" s="19">
        <v>6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ht="26.4" x14ac:dyDescent="0.25">
      <c r="A14" s="8" t="s">
        <v>30</v>
      </c>
      <c r="B14" s="8">
        <v>1</v>
      </c>
      <c r="C14" s="8" t="s">
        <v>37</v>
      </c>
      <c r="D14" s="8" t="s">
        <v>32</v>
      </c>
      <c r="E14" s="8">
        <v>21</v>
      </c>
      <c r="F14" s="8">
        <v>21</v>
      </c>
      <c r="G14" s="8"/>
      <c r="H14" s="9">
        <f>(F14+G14)/E14</f>
        <v>1</v>
      </c>
      <c r="I14" s="8">
        <f t="shared" ref="I14:I28" si="0">(E14-SUM(F14:G14))-K14</f>
        <v>0</v>
      </c>
      <c r="J14" s="9">
        <f t="shared" ref="J14:J28" si="1">I14/E14</f>
        <v>0</v>
      </c>
      <c r="K14" s="8"/>
      <c r="L14" s="9">
        <f t="shared" ref="L14:L28" si="2">K14/E14</f>
        <v>0</v>
      </c>
      <c r="M14" s="8"/>
      <c r="N14" s="14"/>
    </row>
    <row r="15" spans="1:14" s="10" customFormat="1" ht="26.4" x14ac:dyDescent="0.25">
      <c r="A15" s="8" t="s">
        <v>30</v>
      </c>
      <c r="B15" s="8">
        <v>1</v>
      </c>
      <c r="C15" s="8" t="s">
        <v>38</v>
      </c>
      <c r="D15" s="8" t="s">
        <v>32</v>
      </c>
      <c r="E15" s="8">
        <v>17</v>
      </c>
      <c r="F15" s="8">
        <v>17</v>
      </c>
      <c r="G15" s="8"/>
      <c r="H15" s="9">
        <f t="shared" ref="H15:H19" si="3">(F15+G15)/E15</f>
        <v>1</v>
      </c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/>
      <c r="N15" s="14"/>
    </row>
    <row r="16" spans="1:14" s="10" customFormat="1" ht="26.4" x14ac:dyDescent="0.25">
      <c r="A16" s="8" t="s">
        <v>34</v>
      </c>
      <c r="B16" s="8">
        <v>1</v>
      </c>
      <c r="C16" s="8" t="s">
        <v>35</v>
      </c>
      <c r="D16" s="8" t="s">
        <v>32</v>
      </c>
      <c r="E16" s="8">
        <v>27</v>
      </c>
      <c r="F16" s="8">
        <v>27</v>
      </c>
      <c r="G16" s="8"/>
      <c r="H16" s="9">
        <f t="shared" si="3"/>
        <v>1</v>
      </c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/>
      <c r="N16" s="14"/>
    </row>
    <row r="17" spans="1:14" s="10" customFormat="1" ht="26.4" x14ac:dyDescent="0.25">
      <c r="A17" s="8" t="s">
        <v>34</v>
      </c>
      <c r="B17" s="8">
        <v>1</v>
      </c>
      <c r="C17" s="8" t="s">
        <v>36</v>
      </c>
      <c r="D17" s="8" t="s">
        <v>32</v>
      </c>
      <c r="E17" s="8">
        <v>13</v>
      </c>
      <c r="F17" s="8">
        <v>13</v>
      </c>
      <c r="G17" s="8"/>
      <c r="H17" s="9">
        <f t="shared" si="3"/>
        <v>1</v>
      </c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/>
      <c r="N17" s="14"/>
    </row>
    <row r="18" spans="1:14" s="10" customFormat="1" ht="26.4" x14ac:dyDescent="0.25">
      <c r="A18" s="8" t="s">
        <v>39</v>
      </c>
      <c r="B18" s="8">
        <v>1</v>
      </c>
      <c r="C18" s="8" t="s">
        <v>41</v>
      </c>
      <c r="D18" s="8" t="s">
        <v>32</v>
      </c>
      <c r="E18" s="8">
        <v>10</v>
      </c>
      <c r="F18" s="8">
        <v>10</v>
      </c>
      <c r="G18" s="8"/>
      <c r="H18" s="9">
        <f t="shared" si="3"/>
        <v>1</v>
      </c>
      <c r="I18" s="8">
        <f t="shared" si="0"/>
        <v>0</v>
      </c>
      <c r="J18" s="9">
        <f t="shared" si="1"/>
        <v>0</v>
      </c>
      <c r="K18" s="8"/>
      <c r="L18" s="9">
        <f t="shared" si="2"/>
        <v>0</v>
      </c>
      <c r="M18" s="8"/>
      <c r="N18" s="14"/>
    </row>
    <row r="19" spans="1:14" s="10" customFormat="1" ht="26.4" x14ac:dyDescent="0.25">
      <c r="A19" s="8" t="s">
        <v>40</v>
      </c>
      <c r="B19" s="8"/>
      <c r="C19" s="8" t="s">
        <v>42</v>
      </c>
      <c r="D19" s="8" t="s">
        <v>32</v>
      </c>
      <c r="E19" s="8">
        <v>1</v>
      </c>
      <c r="F19" s="8">
        <v>1</v>
      </c>
      <c r="G19" s="8"/>
      <c r="H19" s="9">
        <f t="shared" si="3"/>
        <v>1</v>
      </c>
      <c r="I19" s="8">
        <f t="shared" si="0"/>
        <v>0</v>
      </c>
      <c r="J19" s="9">
        <f t="shared" si="1"/>
        <v>0</v>
      </c>
      <c r="K19" s="8"/>
      <c r="L19" s="9">
        <f t="shared" si="2"/>
        <v>0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4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4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4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4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4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4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4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4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89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1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Jose Angel Nieves Vázquez</v>
      </c>
      <c r="C37" s="39"/>
      <c r="D37" s="39"/>
      <c r="E37" s="12"/>
      <c r="F37" s="12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cp:lastPrinted>2022-11-02T14:35:55Z</cp:lastPrinted>
  <dcterms:created xsi:type="dcterms:W3CDTF">2021-11-22T14:45:25Z</dcterms:created>
  <dcterms:modified xsi:type="dcterms:W3CDTF">2022-11-28T15:16:17Z</dcterms:modified>
  <cp:category/>
  <cp:contentStatus/>
</cp:coreProperties>
</file>