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SGI\REPORTE FINAL\"/>
    </mc:Choice>
  </mc:AlternateContent>
  <bookViews>
    <workbookView xWindow="0" yWindow="0" windowWidth="19200" windowHeight="813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24" l="1"/>
  <c r="A19" i="23" l="1"/>
  <c r="A18" i="23"/>
  <c r="A17" i="23"/>
  <c r="A18" i="22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G28" i="24"/>
  <c r="F28" i="24"/>
  <c r="A21" i="24"/>
  <c r="A18" i="24"/>
  <c r="D16" i="24"/>
  <c r="A17" i="24"/>
  <c r="D15" i="24"/>
  <c r="A16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9" i="23"/>
  <c r="D18" i="23"/>
  <c r="C19" i="23"/>
  <c r="E18" i="23"/>
  <c r="D17" i="23"/>
  <c r="E17" i="23"/>
  <c r="D16" i="23"/>
  <c r="E16" i="23"/>
  <c r="D15" i="23"/>
  <c r="C16" i="23"/>
  <c r="A16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D16" i="22"/>
  <c r="E16" i="22"/>
  <c r="L16" i="22" s="1"/>
  <c r="D17" i="22"/>
  <c r="D18" i="22"/>
  <c r="L18" i="22"/>
  <c r="L19" i="22"/>
  <c r="D20" i="22"/>
  <c r="I20" i="22"/>
  <c r="D21" i="22"/>
  <c r="L21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20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L17" i="22" l="1"/>
  <c r="I21" i="22"/>
  <c r="L15" i="22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L19" i="24"/>
  <c r="L20" i="24"/>
  <c r="L21" i="24"/>
  <c r="E28" i="24"/>
  <c r="L14" i="23"/>
  <c r="L15" i="23"/>
  <c r="L16" i="23"/>
  <c r="L17" i="23"/>
  <c r="L18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<sst xmlns="http://schemas.openxmlformats.org/spreadsheetml/2006/main" count="242" uniqueCount="53">
  <si>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</si>
  <si>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</si>
  <si>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</si>
  <si>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</si>
  <si>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</si>
  <si>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</si>
  <si>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</si>
  <si>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</si>
  <si>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</si>
  <si>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</si>
  <si>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</si>
  <si>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</si>
  <si>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</si>
  <si>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</si>
  <si>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</si>
  <si>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</si>
  <si>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</si>
  <si>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</si>
  <si>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</si>
  <si>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</si>
  <si>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</si>
  <si>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</si>
  <si>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</si>
  <si>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</si>
  <si>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</si>
  <si>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</si>
  <si>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</si>
  <si>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</si>
  <si>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</si>
  <si>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</si>
  <si>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</si>
  <si>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SEPTIEMBRE 22-ENERO 23</t>
  </si>
  <si>
    <t>YARI DE LA LUZ ALFARO CARVAJAL</t>
  </si>
  <si>
    <t>IGE</t>
  </si>
  <si>
    <t>C.P. ANA KARENINA CORDOBA FERMAN</t>
  </si>
  <si>
    <t>I.I. YARI DE LA LUZ ALFARO CARVAJAL</t>
  </si>
  <si>
    <t>INVESTIGACIÓN DE OPERACIONES</t>
  </si>
  <si>
    <t>407 A</t>
  </si>
  <si>
    <t>INGENIERIA DE PROCESOS</t>
  </si>
  <si>
    <t>507 A</t>
  </si>
  <si>
    <t>GESTIÓN DE LA PRODUCCIÓN II</t>
  </si>
  <si>
    <t>707 A</t>
  </si>
  <si>
    <t>CALIDAD APLICADA A LA GESTIÓN EMPRESARIAL</t>
  </si>
  <si>
    <t>707 B</t>
  </si>
  <si>
    <t>II</t>
  </si>
  <si>
    <t>III</t>
  </si>
  <si>
    <t>707A</t>
  </si>
  <si>
    <t>707B</t>
  </si>
  <si>
    <t>IV</t>
  </si>
  <si>
    <t>LC. ANA KARENINA CORDOBA FERMAN</t>
  </si>
  <si>
    <t>L.C. ANA KARENINA CORDOBA FERMAN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</si>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</sst>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23" zoomScaleNormal="100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 x14ac:dyDescent="0.2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4</v>
      </c>
      <c r="I8" s="41" t="s">
        <v>7</v>
      </c>
      <c r="J8" s="41"/>
      <c r="K8" s="41"/>
      <c r="L8" s="35" t="s">
        <v>31</v>
      </c>
      <c r="M8" s="35"/>
      <c r="N8" s="35"/>
    </row>
    <row r="10" spans="1:17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7" x14ac:dyDescent="0.2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  <c r="Q13" s="22"/>
    </row>
    <row r="14" spans="1:17" s="11" customFormat="1" ht="25.5" x14ac:dyDescent="0.2">
      <c r="A14" s="8" t="s">
        <v>36</v>
      </c>
      <c r="B14" s="9" t="s">
        <v>21</v>
      </c>
      <c r="C14" s="9" t="s">
        <v>37</v>
      </c>
      <c r="D14" s="9" t="s">
        <v>33</v>
      </c>
      <c r="E14" s="9">
        <v>5</v>
      </c>
      <c r="F14" s="9">
        <v>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0.8</v>
      </c>
    </row>
    <row r="15" spans="1:17" s="11" customFormat="1" ht="25.5" x14ac:dyDescent="0.2">
      <c r="A15" s="8" t="s">
        <v>38</v>
      </c>
      <c r="B15" s="9" t="s">
        <v>21</v>
      </c>
      <c r="C15" s="9" t="s">
        <v>39</v>
      </c>
      <c r="D15" s="9" t="s">
        <v>33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94</v>
      </c>
      <c r="N15" s="15">
        <v>0.94</v>
      </c>
    </row>
    <row r="16" spans="1:17" s="11" customFormat="1" ht="25.5" x14ac:dyDescent="0.2">
      <c r="A16" s="8" t="s">
        <v>40</v>
      </c>
      <c r="B16" s="9" t="s">
        <v>21</v>
      </c>
      <c r="C16" s="9" t="s">
        <v>41</v>
      </c>
      <c r="D16" s="9" t="s">
        <v>33</v>
      </c>
      <c r="E16" s="9">
        <v>29</v>
      </c>
      <c r="F16" s="9">
        <v>29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0.7</v>
      </c>
    </row>
    <row r="17" spans="1:16" s="11" customFormat="1" ht="25.5" x14ac:dyDescent="0.2">
      <c r="A17" s="8" t="s">
        <v>42</v>
      </c>
      <c r="B17" s="9" t="s">
        <v>21</v>
      </c>
      <c r="C17" s="9" t="s">
        <v>41</v>
      </c>
      <c r="D17" s="9" t="s">
        <v>33</v>
      </c>
      <c r="E17" s="9">
        <v>28</v>
      </c>
      <c r="F17" s="9">
        <v>28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99</v>
      </c>
      <c r="N17" s="15">
        <v>0.82</v>
      </c>
    </row>
    <row r="18" spans="1:16" s="11" customFormat="1" ht="25.5" x14ac:dyDescent="0.2">
      <c r="A18" s="8" t="s">
        <v>42</v>
      </c>
      <c r="B18" s="9" t="s">
        <v>21</v>
      </c>
      <c r="C18" s="9" t="s">
        <v>43</v>
      </c>
      <c r="D18" s="9" t="s">
        <v>33</v>
      </c>
      <c r="E18" s="9">
        <v>22</v>
      </c>
      <c r="F18" s="9">
        <v>22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99</v>
      </c>
      <c r="N18" s="15">
        <v>0.77</v>
      </c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>
        <f>SUM(G14:G27)</f>
        <v>0</v>
      </c>
      <c r="H28" s="18"/>
      <c r="I28" s="17">
        <f t="shared" si="1"/>
        <v>2</v>
      </c>
      <c r="J28" s="18"/>
      <c r="K28" s="17">
        <f>SUM(K14:K27)</f>
        <v>0</v>
      </c>
      <c r="L28" s="18">
        <f t="shared" si="0"/>
        <v>0</v>
      </c>
      <c r="M28" s="17">
        <f>AVERAGE(M14:M27)</f>
        <v>93.4</v>
      </c>
      <c r="N28" s="19">
        <f>AVERAGE(N14:N27)</f>
        <v>0.80599999999999983</v>
      </c>
    </row>
    <row r="30" spans="1:16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6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29" t="str">
        <f>B10</f>
        <v>I.I. YARI DE LA LUZ ALFARO CARVAJAL</v>
      </c>
      <c r="C37" s="29"/>
      <c r="D37" s="29"/>
      <c r="E37" s="13"/>
      <c r="F37" s="13"/>
      <c r="G37" s="29" t="s">
        <v>49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x14ac:dyDescent="0.2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">
      <c r="A14" s="9" t="str">
        <f>'1'!A14</f>
        <v>INVESTIGACIÓN DE OPERACIONES</v>
      </c>
      <c r="B14" s="9" t="s">
        <v>44</v>
      </c>
      <c r="C14" s="9" t="str">
        <f>'1'!C14</f>
        <v>407 A</v>
      </c>
      <c r="D14" s="9" t="str">
        <f>'1'!D14</f>
        <v>IGE</v>
      </c>
      <c r="E14" s="9">
        <f>'1'!E14</f>
        <v>5</v>
      </c>
      <c r="F14" s="9">
        <v>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60</v>
      </c>
      <c r="N14" s="15">
        <v>0.6</v>
      </c>
    </row>
    <row r="15" spans="1:14" s="11" customFormat="1" x14ac:dyDescent="0.2">
      <c r="A15" s="9" t="str">
        <f>'1'!A15</f>
        <v>INGENIERIA DE PROCESOS</v>
      </c>
      <c r="B15" s="9" t="s">
        <v>44</v>
      </c>
      <c r="C15" s="9" t="str">
        <f>'1'!C15</f>
        <v>507 A</v>
      </c>
      <c r="D15" s="9" t="str">
        <f>'1'!D15</f>
        <v>IGE</v>
      </c>
      <c r="E15" s="9">
        <f>'1'!E15</f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0.94</v>
      </c>
    </row>
    <row r="16" spans="1:14" s="11" customFormat="1" x14ac:dyDescent="0.2">
      <c r="A16" s="9" t="str">
        <f>'1'!A16</f>
        <v>GESTIÓN DE LA PRODUCCIÓN II</v>
      </c>
      <c r="B16" s="9" t="s">
        <v>44</v>
      </c>
      <c r="C16" s="9" t="s">
        <v>41</v>
      </c>
      <c r="D16" s="9" t="str">
        <f>'1'!D16</f>
        <v>IGE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0.83</v>
      </c>
    </row>
    <row r="17" spans="1:14" s="11" customFormat="1" x14ac:dyDescent="0.2">
      <c r="A17" s="9" t="s">
        <v>40</v>
      </c>
      <c r="B17" s="9" t="s">
        <v>45</v>
      </c>
      <c r="C17" s="9" t="s">
        <v>41</v>
      </c>
      <c r="D17" s="9" t="str">
        <f>'1'!D17</f>
        <v>IGE</v>
      </c>
      <c r="E17" s="9">
        <v>29</v>
      </c>
      <c r="F17" s="9">
        <v>29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99</v>
      </c>
      <c r="N17" s="15">
        <v>0.86</v>
      </c>
    </row>
    <row r="18" spans="1:14" s="11" customFormat="1" ht="25.5" x14ac:dyDescent="0.2">
      <c r="A18" s="9" t="str">
        <f>'1'!A18</f>
        <v>CALIDAD APLICADA A LA GESTIÓN EMPRESARIAL</v>
      </c>
      <c r="B18" s="9" t="s">
        <v>44</v>
      </c>
      <c r="C18" s="9" t="s">
        <v>46</v>
      </c>
      <c r="D18" s="9" t="str">
        <f>'1'!D18</f>
        <v>IGE</v>
      </c>
      <c r="E18" s="9">
        <v>28</v>
      </c>
      <c r="F18" s="9">
        <v>27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92</v>
      </c>
      <c r="N18" s="15">
        <v>0.82</v>
      </c>
    </row>
    <row r="19" spans="1:14" s="11" customFormat="1" ht="25.5" x14ac:dyDescent="0.2">
      <c r="A19" s="9" t="s">
        <v>42</v>
      </c>
      <c r="B19" s="9" t="s">
        <v>45</v>
      </c>
      <c r="C19" s="9" t="s">
        <v>46</v>
      </c>
      <c r="D19" s="9" t="s">
        <v>33</v>
      </c>
      <c r="E19" s="9">
        <v>28</v>
      </c>
      <c r="F19" s="9">
        <v>27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95</v>
      </c>
      <c r="N19" s="15">
        <v>0.96</v>
      </c>
    </row>
    <row r="20" spans="1:14" s="11" customFormat="1" ht="25.5" x14ac:dyDescent="0.2">
      <c r="A20" s="9" t="s">
        <v>42</v>
      </c>
      <c r="B20" s="9" t="s">
        <v>44</v>
      </c>
      <c r="C20" s="9" t="s">
        <v>47</v>
      </c>
      <c r="D20" s="9">
        <f>'1'!D20</f>
        <v>0</v>
      </c>
      <c r="E20" s="9">
        <v>22</v>
      </c>
      <c r="F20" s="9">
        <v>22</v>
      </c>
      <c r="G20" s="9"/>
      <c r="H20" s="10"/>
      <c r="I20" s="9">
        <f t="shared" ref="I20:I28" si="1">(E20-SUM(F20:G20))-K20</f>
        <v>0</v>
      </c>
      <c r="J20" s="10"/>
      <c r="K20" s="9">
        <v>0</v>
      </c>
      <c r="L20" s="10">
        <f t="shared" si="0"/>
        <v>0</v>
      </c>
      <c r="M20" s="9">
        <v>97</v>
      </c>
      <c r="N20" s="15">
        <v>0.68</v>
      </c>
    </row>
    <row r="21" spans="1:14" s="11" customFormat="1" ht="25.5" x14ac:dyDescent="0.2">
      <c r="A21" s="9" t="s">
        <v>42</v>
      </c>
      <c r="B21" s="9" t="s">
        <v>45</v>
      </c>
      <c r="C21" s="9" t="s">
        <v>47</v>
      </c>
      <c r="D21" s="9">
        <f>'1'!D21</f>
        <v>0</v>
      </c>
      <c r="E21" s="9">
        <v>22</v>
      </c>
      <c r="F21" s="9">
        <v>22</v>
      </c>
      <c r="G21" s="9"/>
      <c r="H21" s="10"/>
      <c r="I21" s="9">
        <f t="shared" si="1"/>
        <v>0</v>
      </c>
      <c r="J21" s="10"/>
      <c r="K21" s="9">
        <v>0</v>
      </c>
      <c r="L21" s="10">
        <f t="shared" si="0"/>
        <v>0</v>
      </c>
      <c r="M21" s="9">
        <v>97</v>
      </c>
      <c r="N21" s="15">
        <v>0.82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180</v>
      </c>
      <c r="F28" s="17">
        <f>SUM(F14:F27)</f>
        <v>176</v>
      </c>
      <c r="G28" s="17">
        <f>SUM(G14:G27)</f>
        <v>0</v>
      </c>
      <c r="H28" s="18">
        <f>SUM(F28:G28)/E28</f>
        <v>0.97777777777777775</v>
      </c>
      <c r="I28" s="17">
        <f t="shared" si="1"/>
        <v>4</v>
      </c>
      <c r="J28" s="18">
        <f t="shared" ref="J28" si="2">I28/E28</f>
        <v>2.2222222222222223E-2</v>
      </c>
      <c r="K28" s="17">
        <f>SUM(K14:K27)</f>
        <v>0</v>
      </c>
      <c r="L28" s="18">
        <f t="shared" si="0"/>
        <v>0</v>
      </c>
      <c r="M28" s="17">
        <f>AVERAGE(M14:M27)</f>
        <v>91.25</v>
      </c>
      <c r="N28" s="19">
        <f>AVERAGE(N14:N27)</f>
        <v>0.81374999999999997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29" t="str">
        <f>B10</f>
        <v>I.I. YARI DE LA LUZ ALFARO CARVAJAL</v>
      </c>
      <c r="C37" s="29"/>
      <c r="D37" s="29"/>
      <c r="E37" s="13"/>
      <c r="F37" s="13"/>
      <c r="G37" s="29" t="s">
        <v>50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x14ac:dyDescent="0.2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5.75" customHeight="1" x14ac:dyDescent="0.2">
      <c r="A14" s="9" t="str">
        <f>'1'!A14</f>
        <v>INVESTIGACIÓN DE OPERACIONES</v>
      </c>
      <c r="B14" s="9" t="s">
        <v>45</v>
      </c>
      <c r="C14" s="9" t="str">
        <f>'1'!C14</f>
        <v>407 A</v>
      </c>
      <c r="D14" s="9" t="str">
        <f>'1'!D14</f>
        <v>IGE</v>
      </c>
      <c r="E14" s="9">
        <f>'1'!E14</f>
        <v>5</v>
      </c>
      <c r="F14" s="9">
        <v>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1</v>
      </c>
    </row>
    <row r="15" spans="1:14" s="11" customFormat="1" ht="21.75" customHeight="1" x14ac:dyDescent="0.2">
      <c r="A15" s="9" t="s">
        <v>36</v>
      </c>
      <c r="B15" s="9" t="s">
        <v>48</v>
      </c>
      <c r="C15" s="11" t="s">
        <v>37</v>
      </c>
      <c r="D15" s="9" t="str">
        <f>'1'!D15</f>
        <v>IGE</v>
      </c>
      <c r="E15" s="23">
        <v>5</v>
      </c>
      <c r="F15" s="9">
        <v>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66</v>
      </c>
      <c r="N15" s="15">
        <v>0.6</v>
      </c>
    </row>
    <row r="16" spans="1:14" s="11" customFormat="1" ht="21" customHeight="1" x14ac:dyDescent="0.2">
      <c r="A16" s="9" t="str">
        <f>'1'!A15</f>
        <v>INGENIERIA DE PROCESOS</v>
      </c>
      <c r="B16" s="9" t="s">
        <v>45</v>
      </c>
      <c r="C16" s="9" t="str">
        <f>'1'!C15</f>
        <v>507 A</v>
      </c>
      <c r="D16" s="9" t="str">
        <f>'1'!D16</f>
        <v>IGE</v>
      </c>
      <c r="E16" s="9">
        <f>'1'!E15</f>
        <v>17</v>
      </c>
      <c r="F16" s="9">
        <v>15</v>
      </c>
      <c r="G16" s="9"/>
      <c r="H16" s="10"/>
      <c r="I16" s="9">
        <v>2</v>
      </c>
      <c r="J16" s="10"/>
      <c r="K16" s="9">
        <v>0</v>
      </c>
      <c r="L16" s="10">
        <f>K16/E17</f>
        <v>0</v>
      </c>
      <c r="M16" s="9">
        <v>88</v>
      </c>
      <c r="N16" s="15">
        <v>0.88</v>
      </c>
    </row>
    <row r="17" spans="1:14" s="11" customFormat="1" ht="20.25" customHeight="1" x14ac:dyDescent="0.2">
      <c r="A17" s="9" t="str">
        <f>'1'!A16</f>
        <v>GESTIÓN DE LA PRODUCCIÓN II</v>
      </c>
      <c r="B17" s="9" t="s">
        <v>48</v>
      </c>
      <c r="C17" s="9" t="s">
        <v>41</v>
      </c>
      <c r="D17" s="9" t="str">
        <f>'1'!D17</f>
        <v>IGE</v>
      </c>
      <c r="E17" s="9">
        <f>'1'!E16</f>
        <v>29</v>
      </c>
      <c r="F17" s="9">
        <v>29</v>
      </c>
      <c r="G17" s="9"/>
      <c r="H17" s="10"/>
      <c r="I17" s="9">
        <v>0</v>
      </c>
      <c r="J17" s="10"/>
      <c r="K17" s="9">
        <v>0</v>
      </c>
      <c r="L17" s="10">
        <f>K17/E18</f>
        <v>0</v>
      </c>
      <c r="M17" s="9">
        <v>99</v>
      </c>
      <c r="N17" s="15">
        <v>0.72</v>
      </c>
    </row>
    <row r="18" spans="1:14" s="11" customFormat="1" ht="25.5" x14ac:dyDescent="0.2">
      <c r="A18" s="9" t="str">
        <f>'1'!A17</f>
        <v>CALIDAD APLICADA A LA GESTIÓN EMPRESARIAL</v>
      </c>
      <c r="B18" s="9" t="s">
        <v>48</v>
      </c>
      <c r="C18" s="9" t="s">
        <v>41</v>
      </c>
      <c r="D18" s="9" t="str">
        <f>'1'!D18</f>
        <v>IGE</v>
      </c>
      <c r="E18" s="9">
        <f>'1'!E17</f>
        <v>28</v>
      </c>
      <c r="F18" s="9">
        <v>27</v>
      </c>
      <c r="G18" s="9"/>
      <c r="H18" s="10"/>
      <c r="I18" s="9">
        <v>1</v>
      </c>
      <c r="J18" s="10"/>
      <c r="K18" s="9">
        <v>0</v>
      </c>
      <c r="L18" s="10">
        <f>K18/E19</f>
        <v>0</v>
      </c>
      <c r="M18" s="9">
        <v>94</v>
      </c>
      <c r="N18" s="15">
        <v>0.79</v>
      </c>
    </row>
    <row r="19" spans="1:14" s="11" customFormat="1" ht="25.5" x14ac:dyDescent="0.2">
      <c r="A19" s="9" t="str">
        <f>'1'!A18</f>
        <v>CALIDAD APLICADA A LA GESTIÓN EMPRESARIAL</v>
      </c>
      <c r="B19" s="9" t="s">
        <v>48</v>
      </c>
      <c r="C19" s="9" t="str">
        <f>'1'!C18</f>
        <v>707 B</v>
      </c>
      <c r="D19" s="9" t="s">
        <v>33</v>
      </c>
      <c r="E19" s="9">
        <f>'1'!E18</f>
        <v>22</v>
      </c>
      <c r="F19" s="9">
        <v>22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98</v>
      </c>
      <c r="N19" s="15">
        <v>0.73</v>
      </c>
    </row>
    <row r="20" spans="1:14" s="11" customFormat="1" x14ac:dyDescent="0.2">
      <c r="A20" s="25"/>
      <c r="B20" s="9"/>
      <c r="C20" s="25"/>
      <c r="D20" s="9"/>
      <c r="E20" s="25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24"/>
      <c r="D21" s="24"/>
      <c r="F21" s="24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101</v>
      </c>
      <c r="G28" s="17"/>
      <c r="H28" s="18"/>
      <c r="I28" s="17">
        <f t="shared" ref="I28" si="1">(E28-SUM(F28:G28))-K28</f>
        <v>5</v>
      </c>
      <c r="J28" s="18"/>
      <c r="K28" s="17">
        <f>SUM(K14:K27)</f>
        <v>0</v>
      </c>
      <c r="L28" s="18">
        <f t="shared" si="0"/>
        <v>0</v>
      </c>
      <c r="M28" s="27">
        <f>AVERAGE(M14:M27)</f>
        <v>88.833333333333329</v>
      </c>
      <c r="N28" s="19">
        <f>AVERAGE(N14:N27)</f>
        <v>0.78666666666666674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29" t="str">
        <f>B10</f>
        <v>I.I. YARI DE LA LUZ ALFARO CARVAJAL</v>
      </c>
      <c r="C37" s="29"/>
      <c r="D37" s="29"/>
      <c r="E37" s="13"/>
      <c r="F37" s="13"/>
      <c r="G37" s="29" t="s">
        <v>50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Normal="100" zoomScaleSheetLayoutView="100" workbookViewId="0">
      <selection activeCell="O8" sqref="O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x14ac:dyDescent="0.2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">
      <c r="A14" s="9" t="str">
        <f>'1'!A14</f>
        <v>INVESTIGACIÓN DE OPERACIONES</v>
      </c>
      <c r="B14" s="9" t="s">
        <v>51</v>
      </c>
      <c r="C14" s="9" t="str">
        <f>'1'!C14</f>
        <v>407 A</v>
      </c>
      <c r="D14" s="9" t="str">
        <f>'1'!D14</f>
        <v>IGE</v>
      </c>
      <c r="E14" s="9">
        <f>'1'!E14</f>
        <v>5</v>
      </c>
      <c r="F14" s="9">
        <v>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61</v>
      </c>
      <c r="N14" s="15">
        <v>0.6</v>
      </c>
    </row>
    <row r="15" spans="1:14" s="11" customFormat="1" x14ac:dyDescent="0.2">
      <c r="A15" s="9" t="s">
        <v>36</v>
      </c>
      <c r="B15" s="9" t="s">
        <v>52</v>
      </c>
      <c r="C15" s="9" t="s">
        <v>37</v>
      </c>
      <c r="D15" s="9" t="str">
        <f>'1'!D15</f>
        <v>IGE</v>
      </c>
      <c r="E15" s="9">
        <v>5</v>
      </c>
      <c r="F15" s="9">
        <v>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88</v>
      </c>
      <c r="N15" s="15">
        <v>0.6</v>
      </c>
    </row>
    <row r="16" spans="1:14" s="11" customFormat="1" x14ac:dyDescent="0.2">
      <c r="A16" s="9" t="str">
        <f>'1'!A15</f>
        <v>INGENIERIA DE PROCESOS</v>
      </c>
      <c r="B16" s="9" t="s">
        <v>48</v>
      </c>
      <c r="C16" s="9" t="s">
        <v>39</v>
      </c>
      <c r="D16" s="9" t="str">
        <f>'1'!D16</f>
        <v>IGE</v>
      </c>
      <c r="E16" s="9">
        <v>17</v>
      </c>
      <c r="F16" s="9">
        <v>16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89</v>
      </c>
      <c r="N16" s="15">
        <v>0.82</v>
      </c>
    </row>
    <row r="17" spans="1:14" s="11" customFormat="1" x14ac:dyDescent="0.2">
      <c r="A17" s="9" t="str">
        <f>'1'!A16</f>
        <v>GESTIÓN DE LA PRODUCCIÓN II</v>
      </c>
      <c r="B17" s="9" t="s">
        <v>51</v>
      </c>
      <c r="C17" s="9" t="s">
        <v>41</v>
      </c>
      <c r="D17" s="9" t="s">
        <v>33</v>
      </c>
      <c r="E17" s="9">
        <v>29</v>
      </c>
      <c r="F17" s="9">
        <v>29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0.79</v>
      </c>
    </row>
    <row r="18" spans="1:14" s="11" customFormat="1" ht="25.5" x14ac:dyDescent="0.2">
      <c r="A18" s="9" t="str">
        <f>'1'!A17</f>
        <v>CALIDAD APLICADA A LA GESTIÓN EMPRESARIAL</v>
      </c>
      <c r="B18" s="9" t="s">
        <v>51</v>
      </c>
      <c r="C18" s="9" t="s">
        <v>41</v>
      </c>
      <c r="D18" s="9" t="s">
        <v>33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0.68</v>
      </c>
    </row>
    <row r="19" spans="1:14" s="11" customFormat="1" ht="25.5" x14ac:dyDescent="0.2">
      <c r="A19" s="9" t="str">
        <f>'1'!A18</f>
        <v>CALIDAD APLICADA A LA GESTIÓN EMPRESARIAL</v>
      </c>
      <c r="B19" s="9" t="s">
        <v>52</v>
      </c>
      <c r="C19" s="9" t="s">
        <v>41</v>
      </c>
      <c r="D19" s="9" t="s">
        <v>33</v>
      </c>
      <c r="E19" s="9">
        <v>28</v>
      </c>
      <c r="F19" s="9">
        <v>28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0.68</v>
      </c>
    </row>
    <row r="20" spans="1:14" s="11" customFormat="1" ht="25.5" x14ac:dyDescent="0.2">
      <c r="A20" s="11" t="s">
        <v>42</v>
      </c>
      <c r="B20" s="9" t="s">
        <v>51</v>
      </c>
      <c r="C20" s="9" t="s">
        <v>43</v>
      </c>
      <c r="D20" s="9" t="s">
        <v>33</v>
      </c>
      <c r="E20" s="9">
        <v>22</v>
      </c>
      <c r="F20" s="9">
        <v>22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97</v>
      </c>
      <c r="N20" s="15">
        <v>0.86</v>
      </c>
    </row>
    <row r="21" spans="1:14" s="11" customFormat="1" ht="25.5" x14ac:dyDescent="0.2">
      <c r="A21" s="26" t="str">
        <f>'1'!A18</f>
        <v>CALIDAD APLICADA A LA GESTIÓN EMPRESARIAL</v>
      </c>
      <c r="B21" s="9" t="s">
        <v>52</v>
      </c>
      <c r="C21" s="9" t="s">
        <v>43</v>
      </c>
      <c r="D21" s="9" t="s">
        <v>33</v>
      </c>
      <c r="E21" s="9">
        <v>22</v>
      </c>
      <c r="F21" s="9">
        <v>22</v>
      </c>
      <c r="G21" s="9"/>
      <c r="H21" s="10"/>
      <c r="I21" s="9">
        <v>0</v>
      </c>
      <c r="J21" s="10"/>
      <c r="K21" s="9">
        <v>0</v>
      </c>
      <c r="L21" s="10">
        <f t="shared" si="0"/>
        <v>0</v>
      </c>
      <c r="M21" s="9">
        <v>96</v>
      </c>
      <c r="N21" s="15">
        <v>0.91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153</v>
      </c>
      <c r="G28" s="17">
        <f>SUM(G14:G27)</f>
        <v>0</v>
      </c>
      <c r="H28" s="18"/>
      <c r="I28" s="17">
        <f t="shared" ref="I28" si="1">(E28-SUM(F28:G28))-K28</f>
        <v>3</v>
      </c>
      <c r="J28" s="18"/>
      <c r="K28" s="17">
        <v>0</v>
      </c>
      <c r="L28" s="18">
        <f t="shared" si="0"/>
        <v>0</v>
      </c>
      <c r="M28" s="17">
        <f>AVERAGE(M14:M27)</f>
        <v>90.125</v>
      </c>
      <c r="N28" s="19">
        <f>AVERAGE(N14:N27)</f>
        <v>0.74250000000000005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29" t="str">
        <f>B10</f>
        <v>I.I. YARI DE LA LUZ ALFARO CARVAJAL</v>
      </c>
      <c r="C37" s="29"/>
      <c r="D37" s="29"/>
      <c r="E37" s="13"/>
      <c r="F37" s="13"/>
      <c r="G37" s="29" t="s">
        <v>50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3" zoomScale="110" zoomScaleNormal="110" zoomScaleSheetLayoutView="100" workbookViewId="0">
      <selection activeCell="M4" sqref="M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1</v>
      </c>
      <c r="C8" s="35"/>
      <c r="D8" s="14" t="s">
        <v>5</v>
      </c>
      <c r="E8" s="20">
        <v>5</v>
      </c>
      <c r="F8"/>
      <c r="G8" s="4" t="s">
        <v>6</v>
      </c>
      <c r="H8" s="20">
        <v>4</v>
      </c>
      <c r="I8" s="41" t="s">
        <v>7</v>
      </c>
      <c r="J8" s="41"/>
      <c r="K8" s="41"/>
      <c r="L8" s="35" t="s">
        <v>31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x14ac:dyDescent="0.2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25.5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>
        <v>3</v>
      </c>
      <c r="G14" s="9">
        <v>2</v>
      </c>
      <c r="H14" s="10">
        <f t="shared" ref="H14:H27" si="0">F14/E14</f>
        <v>0.6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88</v>
      </c>
      <c r="N14" s="15">
        <v>0.6</v>
      </c>
    </row>
    <row r="15" spans="1:14" s="11" customFormat="1" ht="25.5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>
        <v>15</v>
      </c>
      <c r="G15" s="9">
        <v>1</v>
      </c>
      <c r="H15" s="10">
        <f t="shared" si="0"/>
        <v>0.88235294117647056</v>
      </c>
      <c r="I15" s="9">
        <v>1</v>
      </c>
      <c r="J15" s="10">
        <f t="shared" si="1"/>
        <v>5.8823529411764705E-2</v>
      </c>
      <c r="K15" s="9">
        <v>0</v>
      </c>
      <c r="L15" s="10">
        <f t="shared" si="2"/>
        <v>0</v>
      </c>
      <c r="M15" s="9">
        <v>91</v>
      </c>
      <c r="N15" s="15">
        <v>0.88</v>
      </c>
    </row>
    <row r="16" spans="1:14" s="11" customFormat="1" ht="25.5" x14ac:dyDescent="0.2">
      <c r="A16" s="9" t="str">
        <f>'1'!A16</f>
        <v>GESTIÓN DE LA PRODUCCIÓN II</v>
      </c>
      <c r="B16" s="9"/>
      <c r="C16" s="9" t="str">
        <f>'1'!C16</f>
        <v>707 A</v>
      </c>
      <c r="D16" s="9" t="str">
        <f>'1'!D16</f>
        <v>IGE</v>
      </c>
      <c r="E16" s="9">
        <f>'1'!E16</f>
        <v>29</v>
      </c>
      <c r="F16" s="9">
        <v>29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98</v>
      </c>
      <c r="N16" s="15">
        <v>0.76</v>
      </c>
    </row>
    <row r="17" spans="1:14" s="11" customFormat="1" ht="25.5" x14ac:dyDescent="0.2">
      <c r="A17" s="9" t="str">
        <f>'1'!A17</f>
        <v>CALIDAD APLICADA A LA GESTIÓN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28</v>
      </c>
      <c r="F17" s="9">
        <v>27</v>
      </c>
      <c r="G17" s="9">
        <v>1</v>
      </c>
      <c r="H17" s="10">
        <f t="shared" si="0"/>
        <v>0.9642857142857143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97</v>
      </c>
      <c r="N17" s="15">
        <v>0.68</v>
      </c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>
        <v>22</v>
      </c>
      <c r="G18" s="9">
        <v>0</v>
      </c>
      <c r="H18" s="10">
        <f t="shared" si="0"/>
        <v>1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97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96</v>
      </c>
      <c r="G28" s="17">
        <f>SUM(G14:G27)</f>
        <v>4</v>
      </c>
      <c r="H28" s="18">
        <f>SUM(F28:G28)/E28</f>
        <v>0.99009900990099009</v>
      </c>
      <c r="I28" s="17">
        <f t="shared" ref="I19:I28" si="3">(E28-SUM(F28:G28))-K28</f>
        <v>1</v>
      </c>
      <c r="J28" s="18">
        <f t="shared" si="1"/>
        <v>9.9009900990099011E-3</v>
      </c>
      <c r="K28" s="17">
        <f>SUM(K14:K27)</f>
        <v>0</v>
      </c>
      <c r="L28" s="18">
        <f t="shared" si="2"/>
        <v>0</v>
      </c>
      <c r="M28" s="17">
        <f>AVERAGE(M14:M27)</f>
        <v>94.2</v>
      </c>
      <c r="N28" s="19">
        <f>AVERAGE(N14:N27)</f>
        <v>0.748</v>
      </c>
    </row>
    <row r="30" spans="1:14" ht="120" customHeight="1" x14ac:dyDescent="0.2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47" t="str">
        <f>B10</f>
        <v>YARI DE LA LUZ ALFARO CARVAJAL</v>
      </c>
      <c r="C37" s="47"/>
      <c r="D37" s="47"/>
      <c r="E37" s="13"/>
      <c r="F37" s="13"/>
      <c r="G37" s="47" t="s">
        <v>34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2023-01-16T20:48:29Z</dcterms:modified>
  <cp:category/>
  <cp:contentStatus/>
</cp:coreProperties>
</file>