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ELL\Dropbox\Mi PC (PJACOME-ONOFRE)\Documents\19.INSTRUMENTACION FEBRERO-JULIO 2023\MATERIAS\3.Reporte Parcial.29.05.2023\"/>
    </mc:Choice>
  </mc:AlternateContent>
  <xr:revisionPtr revIDLastSave="0" documentId="13_ncr:1_{44F93227-8637-44AB-8254-1D70D535951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N28" i="25"/>
  <c r="M28" i="25"/>
  <c r="K28" i="25"/>
  <c r="G28" i="25"/>
  <c r="F28" i="25"/>
  <c r="D15" i="25"/>
  <c r="D14" i="25"/>
  <c r="B10" i="25"/>
  <c r="B37" i="25" s="1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A14" i="22"/>
  <c r="B10" i="22"/>
  <c r="B37" i="22" s="1"/>
  <c r="L8" i="22"/>
  <c r="H8" i="22"/>
  <c r="E8" i="22"/>
  <c r="N28" i="22"/>
  <c r="M28" i="22"/>
  <c r="K28" i="22"/>
  <c r="F28" i="22"/>
  <c r="L16" i="22"/>
  <c r="I16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7" i="22" l="1"/>
  <c r="L17" i="22"/>
  <c r="I15" i="22"/>
  <c r="I14" i="22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18" i="22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<sst xmlns="http://schemas.openxmlformats.org/spreadsheetml/2006/main" count="206" uniqueCount="56">
  <si>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</si>
  <si>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</si>
  <si>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</si>
  <si>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</si>
  <si>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</si>
  <si>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</si>
  <si>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</si>
  <si>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</si>
  <si>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</si>
  <si>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</si>
  <si>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</si>
  <si>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</si>
  <si>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</si>
  <si>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</si>
  <si>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</si>
  <si>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</si>
  <si>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</si>
  <si>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</si>
  <si>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</si>
  <si>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</si>
  <si>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</si>
  <si>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</si>
  <si>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</si>
  <si>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</si>
  <si>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</si>
  <si>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</si>
  <si>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</si>
  <si>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</si>
  <si>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</si>
  <si>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</si>
  <si>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</si>
  <si>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</si>
  <si>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</si>
  <si>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MIA. PEDRO JACOME ONOFRE</t>
  </si>
  <si>
    <t>II</t>
  </si>
  <si>
    <t>Mtra. Marta Gabriela Limón Orozco</t>
  </si>
  <si>
    <t>JEFA DE CARRERA</t>
  </si>
  <si>
    <t>PROFESOR</t>
  </si>
  <si>
    <t>Metrologia y Normalización</t>
  </si>
  <si>
    <t>301-A</t>
  </si>
  <si>
    <t>Logistica y Cadenas de Suministro</t>
  </si>
  <si>
    <t>701-A</t>
  </si>
  <si>
    <t>701-B</t>
  </si>
  <si>
    <t>Manufactura Sustentable</t>
  </si>
  <si>
    <t>PROFESOR:</t>
  </si>
  <si>
    <t>Sistemas de Manufactura</t>
  </si>
  <si>
    <t>601-B</t>
  </si>
  <si>
    <t>801-A</t>
  </si>
  <si>
    <t>Sistemas de Control Numerico</t>
  </si>
  <si>
    <t>801-B</t>
  </si>
  <si>
    <t>Proyectos de Manufactura</t>
  </si>
  <si>
    <t>Administración del Mantenimiento</t>
  </si>
  <si>
    <t>Introducción a la  Industria 4.0</t>
  </si>
  <si>
    <t>FEBRERO-JULIO 2023</t>
  </si>
  <si>
    <t>MII. MARIA DE LA CRUZ PORRAS ARIAS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</si>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</sst>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33</xdr:row>
      <xdr:rowOff>53787</xdr:rowOff>
    </xdr:from>
    <xdr:to>
      <xdr:col>3</xdr:col>
      <xdr:colOff>1176343</xdr:colOff>
      <xdr:row>33</xdr:row>
      <xdr:rowOff>772012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25FD09-0B3D-4DEB-9B92-9549EB85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7316" y="7700681"/>
          <a:ext cx="1561827" cy="71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107575</xdr:colOff>
      <xdr:row>33</xdr:row>
      <xdr:rowOff>14012</xdr:rowOff>
    </xdr:from>
    <xdr:to>
      <xdr:col>3</xdr:col>
      <xdr:colOff>1208436</xdr:colOff>
      <xdr:row>33</xdr:row>
      <xdr:rowOff>773635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0F3F22-D070-E549-1BC9-2BB5CE12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893" y="7669871"/>
          <a:ext cx="1486343" cy="75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33</xdr:row>
      <xdr:rowOff>61778</xdr:rowOff>
    </xdr:from>
    <xdr:to>
      <xdr:col>3</xdr:col>
      <xdr:colOff>993285</xdr:colOff>
      <xdr:row>33</xdr:row>
      <xdr:rowOff>690282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E59DC2-E9B9-855F-A517-4F692E7C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8683" y="7717637"/>
          <a:ext cx="1217402" cy="628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33</xdr:row>
      <xdr:rowOff>71717</xdr:rowOff>
    </xdr:from>
    <xdr:to>
      <xdr:col>3</xdr:col>
      <xdr:colOff>1202326</xdr:colOff>
      <xdr:row>33</xdr:row>
      <xdr:rowOff>745119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9D008-DF04-894A-889F-B5B488C1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9388" y="7727576"/>
          <a:ext cx="1605738" cy="673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33</xdr:row>
      <xdr:rowOff>105410</xdr:rowOff>
    </xdr:from>
    <xdr:to>
      <xdr:col>3</xdr:col>
      <xdr:colOff>1073967</xdr:colOff>
      <xdr:row>33</xdr:row>
      <xdr:rowOff>709260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544FD-A8E8-506F-4BF5-E9DD8A5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5223" y="7761269"/>
          <a:ext cx="1181544" cy="6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9" width="7.5546875" style="1" customWidth="1"/>
    <col min="10" max="10" width="12.554687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5</v>
      </c>
      <c r="I8" s="35" t="s">
        <v>7</v>
      </c>
      <c r="J8" s="35"/>
      <c r="K8" s="35"/>
      <c r="L8" s="29" t="s">
        <v>53</v>
      </c>
      <c r="M8" s="29"/>
      <c r="N8" s="29"/>
    </row>
    <row r="10" spans="1:14" x14ac:dyDescent="0.25">
      <c r="A10" s="4" t="s">
        <v>44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45</v>
      </c>
      <c r="B14" s="9" t="s">
        <v>21</v>
      </c>
      <c r="C14" s="9" t="s">
        <v>46</v>
      </c>
      <c r="D14" s="9" t="s">
        <v>32</v>
      </c>
      <c r="E14" s="9"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18" si="1">K14/E14</f>
        <v>0</v>
      </c>
      <c r="M14" s="9">
        <v>95</v>
      </c>
      <c r="N14" s="15">
        <v>1</v>
      </c>
    </row>
    <row r="15" spans="1:14" s="11" customFormat="1" ht="26.4" x14ac:dyDescent="0.25">
      <c r="A15" s="8" t="s">
        <v>52</v>
      </c>
      <c r="B15" s="9" t="s">
        <v>21</v>
      </c>
      <c r="C15" s="9" t="s">
        <v>47</v>
      </c>
      <c r="D15" s="9" t="s">
        <v>32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95.7</v>
      </c>
      <c r="N15" s="15">
        <v>0.6</v>
      </c>
    </row>
    <row r="16" spans="1:14" s="11" customFormat="1" ht="26.4" x14ac:dyDescent="0.25">
      <c r="A16" s="8" t="s">
        <v>48</v>
      </c>
      <c r="B16" s="9" t="s">
        <v>21</v>
      </c>
      <c r="C16" s="9" t="s">
        <v>49</v>
      </c>
      <c r="D16" s="9" t="s">
        <v>32</v>
      </c>
      <c r="E16" s="9">
        <v>35</v>
      </c>
      <c r="F16" s="9">
        <v>32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84</v>
      </c>
      <c r="N16" s="15">
        <v>0.68</v>
      </c>
    </row>
    <row r="17" spans="1:14" s="11" customFormat="1" ht="26.4" x14ac:dyDescent="0.25">
      <c r="A17" s="8" t="s">
        <v>50</v>
      </c>
      <c r="B17" s="9" t="s">
        <v>21</v>
      </c>
      <c r="C17" s="9" t="s">
        <v>49</v>
      </c>
      <c r="D17" s="9" t="s">
        <v>32</v>
      </c>
      <c r="E17" s="9">
        <v>36</v>
      </c>
      <c r="F17" s="9">
        <v>30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78</v>
      </c>
      <c r="N17" s="15">
        <v>0.83</v>
      </c>
    </row>
    <row r="18" spans="1:14" s="11" customFormat="1" ht="26.4" x14ac:dyDescent="0.25">
      <c r="A18" s="8" t="s">
        <v>51</v>
      </c>
      <c r="B18" s="9" t="s">
        <v>21</v>
      </c>
      <c r="C18" s="9" t="s">
        <v>46</v>
      </c>
      <c r="D18" s="9" t="s">
        <v>32</v>
      </c>
      <c r="E18" s="9"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102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/>
      <c r="M28" s="17">
        <f>AVERAGE(M14:M27)</f>
        <v>88.94</v>
      </c>
      <c r="N28" s="19">
        <f>AVERAGE(N14:N27)</f>
        <v>0.78200000000000003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36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MIA. PEDRO JACOME ONOFRE</v>
      </c>
      <c r="C37" s="23"/>
      <c r="D37" s="23"/>
      <c r="E37" s="13"/>
      <c r="F37" s="13"/>
      <c r="G37" s="23" t="s">
        <v>54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="85" zoomScaleNormal="85" zoomScaleSheetLayoutView="100" workbookViewId="0">
      <selection activeCell="F19" sqref="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MIA. PEDRO JACOME ONOFRE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Sistemas de Manufactura</v>
      </c>
      <c r="B14" s="9" t="s">
        <v>34</v>
      </c>
      <c r="C14" s="9" t="str">
        <f>'1'!C14</f>
        <v>601-B</v>
      </c>
      <c r="D14" s="9" t="str">
        <f>'1'!D14</f>
        <v>IIND</v>
      </c>
      <c r="E14" s="9"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90.8</v>
      </c>
      <c r="N14" s="15">
        <v>0.7</v>
      </c>
    </row>
    <row r="15" spans="1:14" s="11" customFormat="1" ht="26.4" x14ac:dyDescent="0.25">
      <c r="A15" s="21" t="str">
        <f>'1'!A15</f>
        <v>Introducción a la  Industria 4.0</v>
      </c>
      <c r="B15" s="9" t="s">
        <v>34</v>
      </c>
      <c r="C15" s="9" t="str">
        <f>'1'!C15</f>
        <v>801-A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87.8</v>
      </c>
      <c r="N15" s="15">
        <v>0.8</v>
      </c>
    </row>
    <row r="16" spans="1:14" s="11" customFormat="1" ht="26.4" x14ac:dyDescent="0.25">
      <c r="A16" s="21" t="str">
        <f>'1'!A16</f>
        <v>Sistemas de Control Numerico</v>
      </c>
      <c r="B16" s="9" t="s">
        <v>34</v>
      </c>
      <c r="C16" s="9" t="str">
        <f>'1'!C16</f>
        <v>801-B</v>
      </c>
      <c r="D16" s="9" t="str">
        <f>'1'!D16</f>
        <v>IIND</v>
      </c>
      <c r="E16" s="9">
        <f>'1'!E16</f>
        <v>35</v>
      </c>
      <c r="F16" s="9">
        <v>35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0.77</v>
      </c>
    </row>
    <row r="17" spans="1:14" s="11" customFormat="1" ht="26.4" x14ac:dyDescent="0.25">
      <c r="A17" s="21" t="str">
        <f>'1'!A17</f>
        <v>Proyectos de Manufactura</v>
      </c>
      <c r="B17" s="9" t="s">
        <v>34</v>
      </c>
      <c r="C17" s="9" t="str">
        <f>'1'!C17</f>
        <v>801-B</v>
      </c>
      <c r="D17" s="9" t="str">
        <f>'1'!D17</f>
        <v>IIND</v>
      </c>
      <c r="E17" s="9">
        <f>'1'!E17</f>
        <v>36</v>
      </c>
      <c r="F17" s="9">
        <v>32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80</v>
      </c>
      <c r="N17" s="15">
        <v>0.9</v>
      </c>
    </row>
    <row r="18" spans="1:14" s="11" customFormat="1" ht="26.4" x14ac:dyDescent="0.25">
      <c r="A18" s="21" t="str">
        <f>'1'!A18</f>
        <v>Administración del Mantenimiento</v>
      </c>
      <c r="B18" s="9" t="s">
        <v>34</v>
      </c>
      <c r="C18" s="9" t="str">
        <f>'1'!C18</f>
        <v>601-B</v>
      </c>
      <c r="D18" s="9" t="str">
        <f>'1'!D18</f>
        <v>IIND</v>
      </c>
      <c r="E18" s="9">
        <f>'1'!E18</f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92.7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107</v>
      </c>
      <c r="G28" s="17"/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87.86</v>
      </c>
      <c r="N28" s="19">
        <f>AVERAGE(N14:N27)</f>
        <v>0.77400000000000002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MIA. PEDRO JACOME ONOFRE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MIA. PEDRO JACOME ONOFRE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Sistemas de Manufactura</v>
      </c>
      <c r="B14" s="9" t="s">
        <v>55</v>
      </c>
      <c r="C14" s="9" t="str">
        <f>'1'!C14</f>
        <v>601-B</v>
      </c>
      <c r="D14" s="9" t="str">
        <f>'1'!D14</f>
        <v>IIND</v>
      </c>
      <c r="E14" s="9">
        <f>'1'!E14</f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88.9</v>
      </c>
      <c r="N14" s="15">
        <v>0.8</v>
      </c>
    </row>
    <row r="15" spans="1:14" s="11" customFormat="1" ht="26.4" x14ac:dyDescent="0.25">
      <c r="A15" s="21" t="str">
        <f>'1'!A15</f>
        <v>Introducción a la  Industria 4.0</v>
      </c>
      <c r="B15" s="9" t="s">
        <v>55</v>
      </c>
      <c r="C15" s="9" t="str">
        <f>'1'!C15</f>
        <v>801-A</v>
      </c>
      <c r="D15" s="9" t="str">
        <f>'1'!D15</f>
        <v>IIND</v>
      </c>
      <c r="E15" s="9">
        <f>'1'!E15</f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86</v>
      </c>
      <c r="N15" s="15">
        <v>0.94</v>
      </c>
    </row>
    <row r="16" spans="1:14" s="11" customFormat="1" ht="26.4" x14ac:dyDescent="0.25">
      <c r="A16" s="21" t="str">
        <f>'1'!A16</f>
        <v>Sistemas de Control Numerico</v>
      </c>
      <c r="B16" s="9" t="s">
        <v>55</v>
      </c>
      <c r="C16" s="9" t="str">
        <f>'1'!C16</f>
        <v>801-B</v>
      </c>
      <c r="D16" s="9" t="str">
        <f>'1'!D16</f>
        <v>IIND</v>
      </c>
      <c r="E16" s="9">
        <f>'1'!E16</f>
        <v>35</v>
      </c>
      <c r="F16" s="9">
        <v>35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1</v>
      </c>
    </row>
    <row r="17" spans="1:14" s="11" customFormat="1" ht="26.4" x14ac:dyDescent="0.25">
      <c r="A17" s="21" t="str">
        <f>'1'!A17</f>
        <v>Proyectos de Manufactura</v>
      </c>
      <c r="B17" s="9" t="s">
        <v>55</v>
      </c>
      <c r="C17" s="9" t="str">
        <f>'1'!C17</f>
        <v>801-B</v>
      </c>
      <c r="D17" s="9" t="str">
        <f>'1'!D17</f>
        <v>IIND</v>
      </c>
      <c r="E17" s="9">
        <f>'1'!E17</f>
        <v>36</v>
      </c>
      <c r="F17" s="9">
        <v>35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90</v>
      </c>
      <c r="N17" s="15">
        <v>0.98</v>
      </c>
    </row>
    <row r="18" spans="1:14" s="11" customFormat="1" ht="26.4" x14ac:dyDescent="0.25">
      <c r="A18" s="21" t="str">
        <f>'1'!A18</f>
        <v>Administración del Mantenimiento</v>
      </c>
      <c r="B18" s="9" t="s">
        <v>55</v>
      </c>
      <c r="C18" s="9" t="str">
        <f>'1'!C18</f>
        <v>601-B</v>
      </c>
      <c r="D18" s="9" t="str">
        <f>'1'!D18</f>
        <v>IIND</v>
      </c>
      <c r="E18" s="9">
        <f>'1'!E18</f>
        <v>10</v>
      </c>
      <c r="F18" s="9">
        <v>10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90</v>
      </c>
      <c r="N18" s="15">
        <v>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110</v>
      </c>
      <c r="G28" s="17">
        <f>SUM(G14:G27)</f>
        <v>0</v>
      </c>
      <c r="H28" s="18">
        <f>SUM(F28:G28)/E28</f>
        <v>0.99099099099099097</v>
      </c>
      <c r="I28" s="17">
        <f t="shared" si="0"/>
        <v>1</v>
      </c>
      <c r="J28" s="18">
        <f t="shared" ref="J14:J28" si="2">I28/E28</f>
        <v>9.0090090090090089E-3</v>
      </c>
      <c r="K28" s="17">
        <f>SUM(K14:K27)</f>
        <v>0</v>
      </c>
      <c r="L28" s="18">
        <f t="shared" si="1"/>
        <v>0</v>
      </c>
      <c r="M28" s="17">
        <f>AVERAGE(M14:M27)</f>
        <v>87.97999999999999</v>
      </c>
      <c r="N28" s="19">
        <f>AVERAGE(N14:N27)</f>
        <v>0.94400000000000017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MIA. PEDRO JACOME ONOFRE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MIA. PEDRO JACOME ONOFRE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21" t="str">
        <f>'1'!A14</f>
        <v>Sistemas de Manufactura</v>
      </c>
      <c r="B14" s="9"/>
      <c r="C14" s="9" t="str">
        <f>'1'!C14</f>
        <v>601-B</v>
      </c>
      <c r="D14" s="9" t="str">
        <f>'1'!D14</f>
        <v>IIND</v>
      </c>
      <c r="E14" s="9">
        <f>'1'!E14</f>
        <v>10</v>
      </c>
      <c r="F14" s="9">
        <v>22</v>
      </c>
      <c r="G14" s="9"/>
      <c r="H14" s="10">
        <f t="shared" ref="H14:H27" si="0">F14/E14</f>
        <v>2.2000000000000002</v>
      </c>
      <c r="I14" s="9">
        <f t="shared" ref="I14:I28" si="1">(E14-SUM(F14:G14))-K14</f>
        <v>-12</v>
      </c>
      <c r="J14" s="10">
        <f t="shared" ref="J14:J28" si="2">I14/E14</f>
        <v>-1.2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21" t="str">
        <f>'1'!A15</f>
        <v>Introducción a la  Industria 4.0</v>
      </c>
      <c r="B15" s="9"/>
      <c r="C15" s="9" t="str">
        <f>'1'!C15</f>
        <v>801-A</v>
      </c>
      <c r="D15" s="9" t="str">
        <f>'1'!D15</f>
        <v>IIND</v>
      </c>
      <c r="E15" s="9">
        <f>'1'!E15</f>
        <v>20</v>
      </c>
      <c r="F15" s="9">
        <v>22</v>
      </c>
      <c r="G15" s="9"/>
      <c r="H15" s="10">
        <f t="shared" si="0"/>
        <v>1.1000000000000001</v>
      </c>
      <c r="I15" s="9">
        <f t="shared" si="1"/>
        <v>-2</v>
      </c>
      <c r="J15" s="10">
        <f t="shared" si="2"/>
        <v>-0.1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21" t="str">
        <f>'1'!A16</f>
        <v>Sistemas de Control Numerico</v>
      </c>
      <c r="B16" s="9"/>
      <c r="C16" s="9" t="str">
        <f>'1'!C16</f>
        <v>801-B</v>
      </c>
      <c r="D16" s="9" t="str">
        <f>'1'!D16</f>
        <v>IIND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21" t="str">
        <f>'1'!A17</f>
        <v>Proyectos de Manufactura</v>
      </c>
      <c r="B17" s="9"/>
      <c r="C17" s="9" t="str">
        <f>'1'!C17</f>
        <v>801-B</v>
      </c>
      <c r="D17" s="9" t="str">
        <f>'1'!D17</f>
        <v>IIND</v>
      </c>
      <c r="E17" s="9">
        <f>'1'!E17</f>
        <v>36</v>
      </c>
      <c r="F17" s="9"/>
      <c r="G17" s="9"/>
      <c r="H17" s="10">
        <f t="shared" si="0"/>
        <v>0</v>
      </c>
      <c r="I17" s="9">
        <f t="shared" si="1"/>
        <v>36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Administración del Mantenimiento</v>
      </c>
      <c r="B18" s="9"/>
      <c r="C18" s="9" t="str">
        <f>'1'!C18</f>
        <v>601-B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44</v>
      </c>
      <c r="G28" s="17">
        <f>SUM(G14:G27)</f>
        <v>0</v>
      </c>
      <c r="H28" s="18">
        <f>SUM(F28:G28)/E28</f>
        <v>0.3963963963963964</v>
      </c>
      <c r="I28" s="17">
        <f t="shared" si="1"/>
        <v>67</v>
      </c>
      <c r="J28" s="18">
        <f t="shared" si="2"/>
        <v>0.60360360360360366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MIA. PEDRO JACOME ONOFRE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9" t="str">
        <f>'1'!L8</f>
        <v>FEBRERO-JULIO 2023</v>
      </c>
      <c r="M8" s="29"/>
      <c r="N8" s="29"/>
    </row>
    <row r="10" spans="1:14" x14ac:dyDescent="0.25">
      <c r="A10" s="4" t="s">
        <v>8</v>
      </c>
      <c r="B10" s="29" t="str">
        <f>'1'!B10</f>
        <v>MIA. PEDRO JACOME ONOFRE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">
        <v>38</v>
      </c>
      <c r="B14" s="9">
        <v>1</v>
      </c>
      <c r="C14" s="9" t="s">
        <v>39</v>
      </c>
      <c r="D14" s="9" t="str">
        <f>'1'!D14</f>
        <v>IIND</v>
      </c>
      <c r="E14" s="9">
        <v>20</v>
      </c>
      <c r="F14" s="9">
        <v>20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">
        <v>40</v>
      </c>
      <c r="B15" s="9">
        <v>1</v>
      </c>
      <c r="C15" s="9" t="s">
        <v>41</v>
      </c>
      <c r="D15" s="9" t="str">
        <f>'1'!D15</f>
        <v>IIND</v>
      </c>
      <c r="E15" s="9">
        <v>14</v>
      </c>
      <c r="F15" s="9">
        <v>14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">
        <v>40</v>
      </c>
      <c r="B16" s="9">
        <v>1</v>
      </c>
      <c r="C16" s="9" t="s">
        <v>42</v>
      </c>
      <c r="D16" s="9" t="s">
        <v>32</v>
      </c>
      <c r="E16" s="9">
        <v>25</v>
      </c>
      <c r="F16" s="9">
        <v>25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9" t="s">
        <v>43</v>
      </c>
      <c r="B17" s="9">
        <v>1</v>
      </c>
      <c r="C17" s="9" t="s">
        <v>42</v>
      </c>
      <c r="D17" s="9" t="s">
        <v>32</v>
      </c>
      <c r="E17" s="9">
        <v>20</v>
      </c>
      <c r="F17" s="9">
        <v>20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37</v>
      </c>
      <c r="C33" s="26"/>
      <c r="D33" s="26"/>
      <c r="G33" s="27" t="s">
        <v>36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MIA. PEDRO JACOME ONOFRE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2023-03-20T19:49:15Z</cp:lastPrinted>
  <dcterms:created xsi:type="dcterms:W3CDTF">2021-11-22T14:45:25Z</dcterms:created>
  <dcterms:modified xsi:type="dcterms:W3CDTF">2023-06-01T04:32:35Z</dcterms:modified>
  <cp:category/>
  <cp:contentStatus/>
</cp:coreProperties>
</file>