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DELL\Dropbox\Mi PC (PJACOME-ONOFRE)\Documents\19.INSTRUMENTACION FEBRERO-JULIO 2023\MATERIAS\5°LISTAS FINALES DE SEMESTRE FEB-JUN 2023\"/>
    </mc:Choice>
  </mc:AlternateContent>
  <xr:revisionPtr revIDLastSave="0" documentId="13_ncr:1_{5713DC53-B3CC-41C0-9C35-48CD13D72D7A}" xr6:coauthVersionLast="47" xr6:coauthVersionMax="47" xr10:uidLastSave="{00000000-0000-0000-0000-000000000000}"/>
  <bookViews>
    <workbookView xWindow="-108" yWindow="-108" windowWidth="23256" windowHeight="12576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25" l="1"/>
  <c r="L18" i="25" s="1"/>
  <c r="D18" i="25"/>
  <c r="C18" i="25"/>
  <c r="A18" i="25"/>
  <c r="L17" i="25"/>
  <c r="I17" i="25"/>
  <c r="E17" i="25"/>
  <c r="D17" i="25"/>
  <c r="C17" i="25"/>
  <c r="A17" i="25"/>
  <c r="E16" i="25"/>
  <c r="L16" i="25" s="1"/>
  <c r="D16" i="25"/>
  <c r="C16" i="25"/>
  <c r="A16" i="25"/>
  <c r="I15" i="25"/>
  <c r="E15" i="25"/>
  <c r="L15" i="25" s="1"/>
  <c r="D15" i="25"/>
  <c r="C15" i="25"/>
  <c r="A15" i="25"/>
  <c r="E14" i="25"/>
  <c r="L14" i="25" s="1"/>
  <c r="D14" i="25"/>
  <c r="C14" i="25"/>
  <c r="A14" i="25"/>
  <c r="A18" i="24"/>
  <c r="A14" i="24"/>
  <c r="I18" i="10"/>
  <c r="L18" i="10"/>
  <c r="N28" i="25"/>
  <c r="M28" i="25"/>
  <c r="K28" i="25"/>
  <c r="G28" i="25"/>
  <c r="F28" i="25"/>
  <c r="B10" i="25"/>
  <c r="B37" i="25" s="1"/>
  <c r="L8" i="25"/>
  <c r="N28" i="24"/>
  <c r="M28" i="24"/>
  <c r="K28" i="24"/>
  <c r="G28" i="24"/>
  <c r="F28" i="24"/>
  <c r="E18" i="24"/>
  <c r="I18" i="24" s="1"/>
  <c r="D18" i="24"/>
  <c r="C18" i="24"/>
  <c r="E17" i="24"/>
  <c r="I17" i="24" s="1"/>
  <c r="D17" i="24"/>
  <c r="C17" i="24"/>
  <c r="A17" i="24"/>
  <c r="E16" i="24"/>
  <c r="I16" i="24" s="1"/>
  <c r="D16" i="24"/>
  <c r="C16" i="24"/>
  <c r="A16" i="24"/>
  <c r="E15" i="24"/>
  <c r="I15" i="24" s="1"/>
  <c r="D15" i="24"/>
  <c r="C15" i="24"/>
  <c r="A15" i="24"/>
  <c r="E14" i="24"/>
  <c r="I14" i="24" s="1"/>
  <c r="D14" i="24"/>
  <c r="C14" i="24"/>
  <c r="B10" i="24"/>
  <c r="B37" i="24" s="1"/>
  <c r="L8" i="24"/>
  <c r="H8" i="24"/>
  <c r="E8" i="24"/>
  <c r="N28" i="23"/>
  <c r="M28" i="23"/>
  <c r="K28" i="23"/>
  <c r="G28" i="23"/>
  <c r="F28" i="23"/>
  <c r="E18" i="23"/>
  <c r="I18" i="23" s="1"/>
  <c r="D18" i="23"/>
  <c r="C18" i="23"/>
  <c r="A1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C14" i="22"/>
  <c r="D14" i="22"/>
  <c r="A14" i="22"/>
  <c r="B10" i="22"/>
  <c r="B37" i="22" s="1"/>
  <c r="L8" i="22"/>
  <c r="H8" i="22"/>
  <c r="E8" i="22"/>
  <c r="N28" i="22"/>
  <c r="M28" i="22"/>
  <c r="K28" i="22"/>
  <c r="F28" i="22"/>
  <c r="L16" i="22"/>
  <c r="I16" i="22"/>
  <c r="B37" i="10"/>
  <c r="N28" i="10"/>
  <c r="M28" i="10"/>
  <c r="K28" i="10"/>
  <c r="G28" i="10"/>
  <c r="F28" i="10"/>
  <c r="E28" i="10"/>
  <c r="L17" i="10"/>
  <c r="I17" i="10"/>
  <c r="L16" i="10"/>
  <c r="I16" i="10"/>
  <c r="L15" i="10"/>
  <c r="I15" i="10"/>
  <c r="L14" i="10"/>
  <c r="I14" i="10"/>
  <c r="I16" i="25" l="1"/>
  <c r="I14" i="25"/>
  <c r="I18" i="25"/>
  <c r="I17" i="22"/>
  <c r="L17" i="22"/>
  <c r="I15" i="22"/>
  <c r="I14" i="22"/>
  <c r="E28" i="25"/>
  <c r="L14" i="24"/>
  <c r="L15" i="24"/>
  <c r="L16" i="24"/>
  <c r="L17" i="24"/>
  <c r="L18" i="24"/>
  <c r="E28" i="24"/>
  <c r="L14" i="23"/>
  <c r="L15" i="23"/>
  <c r="L16" i="23"/>
  <c r="L17" i="23"/>
  <c r="L18" i="23"/>
  <c r="E28" i="23"/>
  <c r="I18" i="22"/>
  <c r="L14" i="22"/>
  <c r="E28" i="22"/>
  <c r="I28" i="10"/>
  <c r="I28" i="25" l="1"/>
  <c r="J28" i="25" s="1"/>
  <c r="L28" i="25"/>
  <c r="H28" i="25"/>
  <c r="J28" i="24"/>
  <c r="L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<sst xmlns="http://schemas.openxmlformats.org/spreadsheetml/2006/main" count="201" uniqueCount="51">
  <si>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</si>
  <si>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</si>
  <si>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</si>
  <si>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</si>
  <si>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</si>
  <si>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</si>
  <si>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</si>
  <si>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</si>
  <si>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</si>
  <si>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</si>
  <si>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</si>
  <si>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</si>
  <si>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</si>
  <si>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</si>
  <si>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</si>
  <si>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</si>
  <si>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</si>
  <si>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</si>
  <si>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</si>
  <si>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</si>
  <si>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</si>
  <si>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</si>
  <si>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</si>
  <si>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</si>
  <si>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</si>
  <si>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</si>
  <si>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</si>
  <si>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</si>
  <si>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</si>
  <si>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</si>
  <si>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</si>
  <si>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</si>
  <si>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IIND</t>
  </si>
  <si>
    <t>MIA. PEDRO JACOME ONOFRE</t>
  </si>
  <si>
    <t>II</t>
  </si>
  <si>
    <t>Mtra. Marta Gabriela Limón Orozco</t>
  </si>
  <si>
    <t>JEFA DE CARRERA</t>
  </si>
  <si>
    <t>PROFESOR</t>
  </si>
  <si>
    <t>PROFESOR:</t>
  </si>
  <si>
    <t>Sistemas de Manufactura</t>
  </si>
  <si>
    <t>601-B</t>
  </si>
  <si>
    <t>801-A</t>
  </si>
  <si>
    <t>Sistemas de Control Numerico</t>
  </si>
  <si>
    <t>801-B</t>
  </si>
  <si>
    <t>Proyectos de Manufactura</t>
  </si>
  <si>
    <t>Administración del Mantenimiento</t>
  </si>
  <si>
    <t>Introducción a la  Industria 4.0</t>
  </si>
  <si>
    <t>FEBRERO-JULIO 2023</t>
  </si>
  <si>
    <t>MII. MARIA DE LA CRUZ PORRAS ARIAS</t>
  </si>
  <si>
    <t>III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</si>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</sst>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164" fontId="5" fillId="2" borderId="6" xfId="1" applyNumberFormat="1" applyFont="1" applyFill="1" applyBorder="1" applyAlignment="1">
      <alignment horizontal="center" vertical="center"/>
    </xf>
    <xf numFmtId="9" fontId="5" fillId="2" borderId="7" xfId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322728</xdr:colOff>
      <xdr:row>33</xdr:row>
      <xdr:rowOff>53787</xdr:rowOff>
    </xdr:from>
    <xdr:to>
      <xdr:col>3</xdr:col>
      <xdr:colOff>1176343</xdr:colOff>
      <xdr:row>33</xdr:row>
      <xdr:rowOff>772012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E25FD09-0B3D-4DEB-9B92-9549EB858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67316" y="7700681"/>
          <a:ext cx="1561827" cy="718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107575</xdr:colOff>
      <xdr:row>33</xdr:row>
      <xdr:rowOff>14012</xdr:rowOff>
    </xdr:from>
    <xdr:to>
      <xdr:col>3</xdr:col>
      <xdr:colOff>1208436</xdr:colOff>
      <xdr:row>33</xdr:row>
      <xdr:rowOff>773635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E0F3F22-D070-E549-1BC9-2BB5CE122A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74893" y="7669871"/>
          <a:ext cx="1486343" cy="7596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161365</xdr:colOff>
      <xdr:row>33</xdr:row>
      <xdr:rowOff>61778</xdr:rowOff>
    </xdr:from>
    <xdr:to>
      <xdr:col>3</xdr:col>
      <xdr:colOff>993285</xdr:colOff>
      <xdr:row>33</xdr:row>
      <xdr:rowOff>690282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BE59DC2-E9B9-855F-A517-4F692E7C6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28683" y="7717637"/>
          <a:ext cx="1217402" cy="62850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304800</xdr:colOff>
      <xdr:row>33</xdr:row>
      <xdr:rowOff>71717</xdr:rowOff>
    </xdr:from>
    <xdr:to>
      <xdr:col>3</xdr:col>
      <xdr:colOff>1202326</xdr:colOff>
      <xdr:row>33</xdr:row>
      <xdr:rowOff>745119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419D008-DF04-894A-889F-B5B488C18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49388" y="7727576"/>
          <a:ext cx="1605738" cy="67340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277905</xdr:colOff>
      <xdr:row>33</xdr:row>
      <xdr:rowOff>105410</xdr:rowOff>
    </xdr:from>
    <xdr:to>
      <xdr:col>3</xdr:col>
      <xdr:colOff>1073967</xdr:colOff>
      <xdr:row>33</xdr:row>
      <xdr:rowOff>709260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7F544FD-A8E8-506F-4BF5-E9DD8A5E4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45223" y="7761269"/>
          <a:ext cx="1181544" cy="603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6" zoomScale="85" zoomScaleNormal="85" zoomScaleSheetLayoutView="100" workbookViewId="0">
      <selection activeCell="K25" sqref="K2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9" width="7.5546875" style="1" customWidth="1"/>
    <col min="10" max="10" width="12.5546875" style="1" customWidth="1"/>
    <col min="11" max="12" width="7.5546875" style="1" customWidth="1"/>
    <col min="13" max="16384" width="11.44140625" style="1"/>
  </cols>
  <sheetData>
    <row r="1" spans="1:14" ht="62.25" customHeight="1" x14ac:dyDescent="0.25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5">
      <c r="A6" s="43" t="s">
        <v>2</v>
      </c>
      <c r="B6" s="43"/>
      <c r="C6" s="43"/>
      <c r="D6" s="43"/>
      <c r="E6" s="44" t="s">
        <v>31</v>
      </c>
      <c r="F6" s="44"/>
      <c r="G6" s="44"/>
      <c r="H6" s="4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4" t="s">
        <v>4</v>
      </c>
      <c r="C8" s="34"/>
      <c r="D8" s="14" t="s">
        <v>5</v>
      </c>
      <c r="E8" s="5">
        <v>5</v>
      </c>
      <c r="G8" s="4" t="s">
        <v>6</v>
      </c>
      <c r="H8" s="5">
        <v>5</v>
      </c>
      <c r="I8" s="40" t="s">
        <v>7</v>
      </c>
      <c r="J8" s="40"/>
      <c r="K8" s="40"/>
      <c r="L8" s="34" t="s">
        <v>47</v>
      </c>
      <c r="M8" s="34"/>
      <c r="N8" s="34"/>
    </row>
    <row r="10" spans="1:14" x14ac:dyDescent="0.25">
      <c r="A10" s="4" t="s">
        <v>38</v>
      </c>
      <c r="B10" s="34" t="s">
        <v>33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1" t="s">
        <v>9</v>
      </c>
      <c r="B12" s="38" t="s">
        <v>10</v>
      </c>
      <c r="C12" s="38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5" t="s">
        <v>21</v>
      </c>
    </row>
    <row r="13" spans="1:14" x14ac:dyDescent="0.25">
      <c r="A13" s="42"/>
      <c r="B13" s="39"/>
      <c r="C13" s="39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6"/>
    </row>
    <row r="14" spans="1:14" s="11" customFormat="1" ht="26.4" x14ac:dyDescent="0.25">
      <c r="A14" s="8" t="s">
        <v>39</v>
      </c>
      <c r="B14" s="9" t="s">
        <v>21</v>
      </c>
      <c r="C14" s="9" t="s">
        <v>40</v>
      </c>
      <c r="D14" s="9" t="s">
        <v>32</v>
      </c>
      <c r="E14" s="9">
        <v>10</v>
      </c>
      <c r="F14" s="9">
        <v>10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18" si="1">K14/E14</f>
        <v>0</v>
      </c>
      <c r="M14" s="9">
        <v>95</v>
      </c>
      <c r="N14" s="15">
        <v>1</v>
      </c>
    </row>
    <row r="15" spans="1:14" s="11" customFormat="1" ht="26.4" x14ac:dyDescent="0.25">
      <c r="A15" s="8" t="s">
        <v>46</v>
      </c>
      <c r="B15" s="9" t="s">
        <v>21</v>
      </c>
      <c r="C15" s="9" t="s">
        <v>41</v>
      </c>
      <c r="D15" s="9" t="s">
        <v>32</v>
      </c>
      <c r="E15" s="9">
        <v>20</v>
      </c>
      <c r="F15" s="9">
        <v>20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95.7</v>
      </c>
      <c r="N15" s="15">
        <v>0.6</v>
      </c>
    </row>
    <row r="16" spans="1:14" s="11" customFormat="1" ht="26.4" x14ac:dyDescent="0.25">
      <c r="A16" s="8" t="s">
        <v>42</v>
      </c>
      <c r="B16" s="9" t="s">
        <v>21</v>
      </c>
      <c r="C16" s="9" t="s">
        <v>43</v>
      </c>
      <c r="D16" s="9" t="s">
        <v>32</v>
      </c>
      <c r="E16" s="9">
        <v>35</v>
      </c>
      <c r="F16" s="9">
        <v>32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84</v>
      </c>
      <c r="N16" s="15">
        <v>0.68</v>
      </c>
    </row>
    <row r="17" spans="1:14" s="11" customFormat="1" ht="26.4" x14ac:dyDescent="0.25">
      <c r="A17" s="8" t="s">
        <v>44</v>
      </c>
      <c r="B17" s="9" t="s">
        <v>21</v>
      </c>
      <c r="C17" s="9" t="s">
        <v>43</v>
      </c>
      <c r="D17" s="9" t="s">
        <v>32</v>
      </c>
      <c r="E17" s="9">
        <v>36</v>
      </c>
      <c r="F17" s="9">
        <v>30</v>
      </c>
      <c r="G17" s="9"/>
      <c r="H17" s="10"/>
      <c r="I17" s="9">
        <f t="shared" si="0"/>
        <v>6</v>
      </c>
      <c r="J17" s="10"/>
      <c r="K17" s="9">
        <v>0</v>
      </c>
      <c r="L17" s="10">
        <f t="shared" si="1"/>
        <v>0</v>
      </c>
      <c r="M17" s="9">
        <v>78</v>
      </c>
      <c r="N17" s="15">
        <v>0.83</v>
      </c>
    </row>
    <row r="18" spans="1:14" s="11" customFormat="1" ht="26.4" x14ac:dyDescent="0.25">
      <c r="A18" s="8" t="s">
        <v>45</v>
      </c>
      <c r="B18" s="9" t="s">
        <v>21</v>
      </c>
      <c r="C18" s="9" t="s">
        <v>40</v>
      </c>
      <c r="D18" s="9" t="s">
        <v>32</v>
      </c>
      <c r="E18" s="9">
        <v>10</v>
      </c>
      <c r="F18" s="9">
        <v>10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92</v>
      </c>
      <c r="N18" s="15">
        <v>0.8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111</v>
      </c>
      <c r="F28" s="17">
        <f>SUM(F14:F27)</f>
        <v>102</v>
      </c>
      <c r="G28" s="17">
        <f>SUM(G14:G27)</f>
        <v>0</v>
      </c>
      <c r="H28" s="18"/>
      <c r="I28" s="17">
        <f t="shared" si="0"/>
        <v>9</v>
      </c>
      <c r="J28" s="18"/>
      <c r="K28" s="17">
        <f>SUM(K14:K27)</f>
        <v>0</v>
      </c>
      <c r="L28" s="18"/>
      <c r="M28" s="17">
        <f>AVERAGE(M14:M27)</f>
        <v>88.94</v>
      </c>
      <c r="N28" s="19">
        <f>AVERAGE(N14:N27)</f>
        <v>0.78200000000000003</v>
      </c>
    </row>
    <row r="30" spans="1:14" ht="120" customHeight="1" x14ac:dyDescent="0.25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5">
      <c r="A32" s="12"/>
    </row>
    <row r="33" spans="1:10" x14ac:dyDescent="0.25">
      <c r="B33" s="31" t="s">
        <v>27</v>
      </c>
      <c r="C33" s="31"/>
      <c r="D33" s="31"/>
      <c r="G33" s="32" t="s">
        <v>36</v>
      </c>
      <c r="H33" s="32"/>
      <c r="I33" s="32"/>
      <c r="J33" s="32"/>
    </row>
    <row r="34" spans="1:10" ht="62.25" customHeight="1" x14ac:dyDescent="0.25">
      <c r="B34" s="33"/>
      <c r="C34" s="33"/>
      <c r="D34" s="33"/>
      <c r="G34" s="34"/>
      <c r="H34" s="34"/>
      <c r="I34" s="34"/>
      <c r="J34" s="34"/>
    </row>
    <row r="35" spans="1:10" hidden="1" x14ac:dyDescent="0.25">
      <c r="A35" s="27" t="e">
        <v>#REF!</v>
      </c>
      <c r="B35" s="27"/>
      <c r="C35" s="6"/>
      <c r="E35" s="27"/>
      <c r="F35" s="27"/>
      <c r="G35" s="27"/>
      <c r="H35" s="27"/>
    </row>
    <row r="36" spans="1:10" hidden="1" x14ac:dyDescent="0.25"/>
    <row r="37" spans="1:10" ht="45" customHeight="1" x14ac:dyDescent="0.25">
      <c r="B37" s="28" t="str">
        <f>B10</f>
        <v>MIA. PEDRO JACOME ONOFRE</v>
      </c>
      <c r="C37" s="28"/>
      <c r="D37" s="28"/>
      <c r="E37" s="13"/>
      <c r="F37" s="13"/>
      <c r="G37" s="28" t="s">
        <v>48</v>
      </c>
      <c r="H37" s="28"/>
      <c r="I37" s="28"/>
      <c r="J37" s="28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6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9" zoomScale="85" zoomScaleNormal="85" zoomScaleSheetLayoutView="100" workbookViewId="0">
      <selection activeCell="F19" sqref="F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5">
      <c r="A6" s="43" t="s">
        <v>2</v>
      </c>
      <c r="B6" s="43"/>
      <c r="C6" s="43"/>
      <c r="D6" s="43"/>
      <c r="E6" s="44" t="s">
        <v>31</v>
      </c>
      <c r="F6" s="44"/>
      <c r="G6" s="44"/>
      <c r="H6" s="4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2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40" t="s">
        <v>7</v>
      </c>
      <c r="J8" s="40"/>
      <c r="K8" s="40"/>
      <c r="L8" s="34" t="str">
        <f>'1'!L8</f>
        <v>FEBRERO-JULIO 2023</v>
      </c>
      <c r="M8" s="34"/>
      <c r="N8" s="34"/>
    </row>
    <row r="10" spans="1:14" x14ac:dyDescent="0.25">
      <c r="A10" s="4" t="s">
        <v>8</v>
      </c>
      <c r="B10" s="34" t="str">
        <f>'1'!B10</f>
        <v>MIA. PEDRO JACOME ONOFRE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1" t="s">
        <v>9</v>
      </c>
      <c r="B12" s="38" t="s">
        <v>10</v>
      </c>
      <c r="C12" s="38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5" t="s">
        <v>21</v>
      </c>
    </row>
    <row r="13" spans="1:14" x14ac:dyDescent="0.25">
      <c r="A13" s="42"/>
      <c r="B13" s="39"/>
      <c r="C13" s="39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6"/>
    </row>
    <row r="14" spans="1:14" s="11" customFormat="1" ht="26.4" x14ac:dyDescent="0.25">
      <c r="A14" s="21" t="str">
        <f>'1'!A14</f>
        <v>Sistemas de Manufactura</v>
      </c>
      <c r="B14" s="9" t="s">
        <v>34</v>
      </c>
      <c r="C14" s="9" t="str">
        <f>'1'!C14</f>
        <v>601-B</v>
      </c>
      <c r="D14" s="9" t="str">
        <f>'1'!D14</f>
        <v>IIND</v>
      </c>
      <c r="E14" s="9">
        <v>10</v>
      </c>
      <c r="F14" s="9">
        <v>10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90.8</v>
      </c>
      <c r="N14" s="15">
        <v>0.7</v>
      </c>
    </row>
    <row r="15" spans="1:14" s="11" customFormat="1" ht="26.4" x14ac:dyDescent="0.25">
      <c r="A15" s="21" t="str">
        <f>'1'!A15</f>
        <v>Introducción a la  Industria 4.0</v>
      </c>
      <c r="B15" s="9" t="s">
        <v>34</v>
      </c>
      <c r="C15" s="9" t="str">
        <f>'1'!C15</f>
        <v>801-A</v>
      </c>
      <c r="D15" s="9" t="str">
        <f>'1'!D15</f>
        <v>IIND</v>
      </c>
      <c r="E15" s="9">
        <f>'1'!E15</f>
        <v>20</v>
      </c>
      <c r="F15" s="9">
        <v>20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87.8</v>
      </c>
      <c r="N15" s="15">
        <v>0.8</v>
      </c>
    </row>
    <row r="16" spans="1:14" s="11" customFormat="1" ht="26.4" x14ac:dyDescent="0.25">
      <c r="A16" s="21" t="str">
        <f>'1'!A16</f>
        <v>Sistemas de Control Numerico</v>
      </c>
      <c r="B16" s="9" t="s">
        <v>34</v>
      </c>
      <c r="C16" s="9" t="str">
        <f>'1'!C16</f>
        <v>801-B</v>
      </c>
      <c r="D16" s="9" t="str">
        <f>'1'!D16</f>
        <v>IIND</v>
      </c>
      <c r="E16" s="9">
        <f>'1'!E16</f>
        <v>35</v>
      </c>
      <c r="F16" s="9">
        <v>35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88</v>
      </c>
      <c r="N16" s="15">
        <v>0.77</v>
      </c>
    </row>
    <row r="17" spans="1:14" s="11" customFormat="1" ht="26.4" x14ac:dyDescent="0.25">
      <c r="A17" s="21" t="str">
        <f>'1'!A17</f>
        <v>Proyectos de Manufactura</v>
      </c>
      <c r="B17" s="9" t="s">
        <v>34</v>
      </c>
      <c r="C17" s="9" t="str">
        <f>'1'!C17</f>
        <v>801-B</v>
      </c>
      <c r="D17" s="9" t="str">
        <f>'1'!D17</f>
        <v>IIND</v>
      </c>
      <c r="E17" s="9">
        <f>'1'!E17</f>
        <v>36</v>
      </c>
      <c r="F17" s="9">
        <v>32</v>
      </c>
      <c r="G17" s="9"/>
      <c r="H17" s="10"/>
      <c r="I17" s="9">
        <f t="shared" si="0"/>
        <v>4</v>
      </c>
      <c r="J17" s="10"/>
      <c r="K17" s="9">
        <v>0</v>
      </c>
      <c r="L17" s="10">
        <f t="shared" si="1"/>
        <v>0</v>
      </c>
      <c r="M17" s="9">
        <v>80</v>
      </c>
      <c r="N17" s="15">
        <v>0.9</v>
      </c>
    </row>
    <row r="18" spans="1:14" s="11" customFormat="1" ht="26.4" x14ac:dyDescent="0.25">
      <c r="A18" s="21" t="str">
        <f>'1'!A18</f>
        <v>Administración del Mantenimiento</v>
      </c>
      <c r="B18" s="9" t="s">
        <v>34</v>
      </c>
      <c r="C18" s="9" t="str">
        <f>'1'!C18</f>
        <v>601-B</v>
      </c>
      <c r="D18" s="9" t="str">
        <f>'1'!D18</f>
        <v>IIND</v>
      </c>
      <c r="E18" s="9">
        <f>'1'!E18</f>
        <v>10</v>
      </c>
      <c r="F18" s="9">
        <v>10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92.7</v>
      </c>
      <c r="N18" s="15">
        <v>0.7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111</v>
      </c>
      <c r="F28" s="17">
        <f>SUM(F14:F27)</f>
        <v>107</v>
      </c>
      <c r="G28" s="17"/>
      <c r="H28" s="18"/>
      <c r="I28" s="17">
        <f t="shared" si="0"/>
        <v>4</v>
      </c>
      <c r="J28" s="18"/>
      <c r="K28" s="17">
        <f>SUM(K14:K27)</f>
        <v>0</v>
      </c>
      <c r="L28" s="18">
        <f t="shared" si="1"/>
        <v>0</v>
      </c>
      <c r="M28" s="17">
        <f>AVERAGE(M14:M27)</f>
        <v>87.86</v>
      </c>
      <c r="N28" s="19">
        <f>AVERAGE(N14:N27)</f>
        <v>0.77400000000000002</v>
      </c>
    </row>
    <row r="30" spans="1:14" ht="120" customHeight="1" x14ac:dyDescent="0.25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5">
      <c r="A32" s="12"/>
    </row>
    <row r="33" spans="1:10" x14ac:dyDescent="0.25">
      <c r="B33" s="31" t="s">
        <v>27</v>
      </c>
      <c r="C33" s="31"/>
      <c r="D33" s="31"/>
      <c r="G33" s="32" t="s">
        <v>28</v>
      </c>
      <c r="H33" s="32"/>
      <c r="I33" s="32"/>
      <c r="J33" s="32"/>
    </row>
    <row r="34" spans="1:10" ht="62.25" customHeight="1" x14ac:dyDescent="0.25">
      <c r="B34" s="33"/>
      <c r="C34" s="33"/>
      <c r="D34" s="33"/>
      <c r="G34" s="34"/>
      <c r="H34" s="34"/>
      <c r="I34" s="34"/>
      <c r="J34" s="34"/>
    </row>
    <row r="35" spans="1:10" hidden="1" x14ac:dyDescent="0.25">
      <c r="A35" s="27" t="e">
        <v>#REF!</v>
      </c>
      <c r="B35" s="27"/>
      <c r="C35" s="6"/>
      <c r="E35" s="27"/>
      <c r="F35" s="27"/>
      <c r="G35" s="27"/>
      <c r="H35" s="27"/>
    </row>
    <row r="36" spans="1:10" hidden="1" x14ac:dyDescent="0.25"/>
    <row r="37" spans="1:10" ht="45" customHeight="1" x14ac:dyDescent="0.25">
      <c r="B37" s="28" t="str">
        <f>B10</f>
        <v>MIA. PEDRO JACOME ONOFRE</v>
      </c>
      <c r="C37" s="28"/>
      <c r="D37" s="28"/>
      <c r="E37" s="13"/>
      <c r="F37" s="13"/>
      <c r="G37" s="28"/>
      <c r="H37" s="28"/>
      <c r="I37" s="28"/>
      <c r="J37" s="2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3" zoomScale="85" zoomScaleNormal="85" zoomScaleSheetLayoutView="100" workbookViewId="0">
      <selection activeCell="K19" sqref="K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5">
      <c r="A6" s="43" t="s">
        <v>2</v>
      </c>
      <c r="B6" s="43"/>
      <c r="C6" s="43"/>
      <c r="D6" s="43"/>
      <c r="E6" s="44" t="s">
        <v>31</v>
      </c>
      <c r="F6" s="44"/>
      <c r="G6" s="44"/>
      <c r="H6" s="4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3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40" t="s">
        <v>7</v>
      </c>
      <c r="J8" s="40"/>
      <c r="K8" s="40"/>
      <c r="L8" s="34" t="str">
        <f>'1'!L8</f>
        <v>FEBRERO-JULIO 2023</v>
      </c>
      <c r="M8" s="34"/>
      <c r="N8" s="34"/>
    </row>
    <row r="10" spans="1:14" x14ac:dyDescent="0.25">
      <c r="A10" s="4" t="s">
        <v>8</v>
      </c>
      <c r="B10" s="34" t="str">
        <f>'1'!B10</f>
        <v>MIA. PEDRO JACOME ONOFRE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1" t="s">
        <v>9</v>
      </c>
      <c r="B12" s="38" t="s">
        <v>10</v>
      </c>
      <c r="C12" s="38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5" t="s">
        <v>21</v>
      </c>
    </row>
    <row r="13" spans="1:14" x14ac:dyDescent="0.25">
      <c r="A13" s="42"/>
      <c r="B13" s="39"/>
      <c r="C13" s="39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6"/>
    </row>
    <row r="14" spans="1:14" s="11" customFormat="1" ht="26.4" x14ac:dyDescent="0.25">
      <c r="A14" s="21" t="str">
        <f>'1'!A14</f>
        <v>Sistemas de Manufactura</v>
      </c>
      <c r="B14" s="9" t="s">
        <v>49</v>
      </c>
      <c r="C14" s="9" t="str">
        <f>'1'!C14</f>
        <v>601-B</v>
      </c>
      <c r="D14" s="9" t="str">
        <f>'1'!D14</f>
        <v>IIND</v>
      </c>
      <c r="E14" s="9">
        <f>'1'!E14</f>
        <v>10</v>
      </c>
      <c r="F14" s="9">
        <v>10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88.9</v>
      </c>
      <c r="N14" s="15">
        <v>0.8</v>
      </c>
    </row>
    <row r="15" spans="1:14" s="11" customFormat="1" ht="26.4" x14ac:dyDescent="0.25">
      <c r="A15" s="21" t="str">
        <f>'1'!A15</f>
        <v>Introducción a la  Industria 4.0</v>
      </c>
      <c r="B15" s="9" t="s">
        <v>49</v>
      </c>
      <c r="C15" s="9" t="str">
        <f>'1'!C15</f>
        <v>801-A</v>
      </c>
      <c r="D15" s="9" t="str">
        <f>'1'!D15</f>
        <v>IIND</v>
      </c>
      <c r="E15" s="9">
        <f>'1'!E15</f>
        <v>20</v>
      </c>
      <c r="F15" s="9">
        <v>20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86</v>
      </c>
      <c r="N15" s="15">
        <v>0.94</v>
      </c>
    </row>
    <row r="16" spans="1:14" s="11" customFormat="1" ht="26.4" x14ac:dyDescent="0.25">
      <c r="A16" s="21" t="str">
        <f>'1'!A16</f>
        <v>Sistemas de Control Numerico</v>
      </c>
      <c r="B16" s="9" t="s">
        <v>49</v>
      </c>
      <c r="C16" s="9" t="str">
        <f>'1'!C16</f>
        <v>801-B</v>
      </c>
      <c r="D16" s="9" t="str">
        <f>'1'!D16</f>
        <v>IIND</v>
      </c>
      <c r="E16" s="9">
        <f>'1'!E16</f>
        <v>35</v>
      </c>
      <c r="F16" s="9">
        <v>35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85</v>
      </c>
      <c r="N16" s="15">
        <v>1</v>
      </c>
    </row>
    <row r="17" spans="1:14" s="11" customFormat="1" ht="26.4" x14ac:dyDescent="0.25">
      <c r="A17" s="21" t="str">
        <f>'1'!A17</f>
        <v>Proyectos de Manufactura</v>
      </c>
      <c r="B17" s="9" t="s">
        <v>49</v>
      </c>
      <c r="C17" s="9" t="str">
        <f>'1'!C17</f>
        <v>801-B</v>
      </c>
      <c r="D17" s="9" t="str">
        <f>'1'!D17</f>
        <v>IIND</v>
      </c>
      <c r="E17" s="9">
        <f>'1'!E17</f>
        <v>36</v>
      </c>
      <c r="F17" s="9">
        <v>35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90</v>
      </c>
      <c r="N17" s="15">
        <v>0.98</v>
      </c>
    </row>
    <row r="18" spans="1:14" s="11" customFormat="1" ht="26.4" x14ac:dyDescent="0.25">
      <c r="A18" s="21" t="str">
        <f>'1'!A18</f>
        <v>Administración del Mantenimiento</v>
      </c>
      <c r="B18" s="9" t="s">
        <v>49</v>
      </c>
      <c r="C18" s="9" t="str">
        <f>'1'!C18</f>
        <v>601-B</v>
      </c>
      <c r="D18" s="9" t="str">
        <f>'1'!D18</f>
        <v>IIND</v>
      </c>
      <c r="E18" s="9">
        <f>'1'!E18</f>
        <v>10</v>
      </c>
      <c r="F18" s="9">
        <v>10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90</v>
      </c>
      <c r="N18" s="15">
        <v>1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111</v>
      </c>
      <c r="F28" s="17">
        <f>SUM(F14:F27)</f>
        <v>110</v>
      </c>
      <c r="G28" s="17">
        <f>SUM(G14:G27)</f>
        <v>0</v>
      </c>
      <c r="H28" s="18">
        <f>SUM(F28:G28)/E28</f>
        <v>0.99099099099099097</v>
      </c>
      <c r="I28" s="17">
        <f t="shared" si="0"/>
        <v>1</v>
      </c>
      <c r="J28" s="18">
        <f t="shared" ref="J28" si="2">I28/E28</f>
        <v>9.0090090090090089E-3</v>
      </c>
      <c r="K28" s="17">
        <f>SUM(K14:K27)</f>
        <v>0</v>
      </c>
      <c r="L28" s="18">
        <f t="shared" si="1"/>
        <v>0</v>
      </c>
      <c r="M28" s="17">
        <f>AVERAGE(M14:M27)</f>
        <v>87.97999999999999</v>
      </c>
      <c r="N28" s="19">
        <f>AVERAGE(N14:N27)</f>
        <v>0.94400000000000017</v>
      </c>
    </row>
    <row r="30" spans="1:14" ht="120" customHeight="1" x14ac:dyDescent="0.25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5">
      <c r="A32" s="12"/>
    </row>
    <row r="33" spans="1:10" x14ac:dyDescent="0.25">
      <c r="B33" s="31" t="s">
        <v>27</v>
      </c>
      <c r="C33" s="31"/>
      <c r="D33" s="31"/>
      <c r="G33" s="32" t="s">
        <v>28</v>
      </c>
      <c r="H33" s="32"/>
      <c r="I33" s="32"/>
      <c r="J33" s="32"/>
    </row>
    <row r="34" spans="1:10" ht="62.25" customHeight="1" x14ac:dyDescent="0.25">
      <c r="B34" s="33"/>
      <c r="C34" s="33"/>
      <c r="D34" s="33"/>
      <c r="G34" s="34"/>
      <c r="H34" s="34"/>
      <c r="I34" s="34"/>
      <c r="J34" s="34"/>
    </row>
    <row r="35" spans="1:10" hidden="1" x14ac:dyDescent="0.25">
      <c r="A35" s="27" t="e">
        <v>#REF!</v>
      </c>
      <c r="B35" s="27"/>
      <c r="C35" s="6"/>
      <c r="E35" s="27"/>
      <c r="F35" s="27"/>
      <c r="G35" s="27"/>
      <c r="H35" s="27"/>
    </row>
    <row r="36" spans="1:10" hidden="1" x14ac:dyDescent="0.25"/>
    <row r="37" spans="1:10" ht="45" customHeight="1" x14ac:dyDescent="0.25">
      <c r="B37" s="28" t="str">
        <f>B10</f>
        <v>MIA. PEDRO JACOME ONOFRE</v>
      </c>
      <c r="C37" s="28"/>
      <c r="D37" s="28"/>
      <c r="E37" s="13"/>
      <c r="F37" s="13"/>
      <c r="G37" s="28"/>
      <c r="H37" s="28"/>
      <c r="I37" s="28"/>
      <c r="J37" s="2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3" zoomScale="85" zoomScaleNormal="85" zoomScaleSheetLayoutView="100" workbookViewId="0">
      <selection activeCell="B8" sqref="B8:C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5">
      <c r="A6" s="43" t="s">
        <v>2</v>
      </c>
      <c r="B6" s="43"/>
      <c r="C6" s="43"/>
      <c r="D6" s="43"/>
      <c r="E6" s="44" t="s">
        <v>31</v>
      </c>
      <c r="F6" s="44"/>
      <c r="G6" s="44"/>
      <c r="H6" s="4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5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40" t="s">
        <v>7</v>
      </c>
      <c r="J8" s="40"/>
      <c r="K8" s="40"/>
      <c r="L8" s="34" t="str">
        <f>'1'!L8</f>
        <v>FEBRERO-JULIO 2023</v>
      </c>
      <c r="M8" s="34"/>
      <c r="N8" s="34"/>
    </row>
    <row r="10" spans="1:14" x14ac:dyDescent="0.25">
      <c r="A10" s="4" t="s">
        <v>8</v>
      </c>
      <c r="B10" s="34" t="str">
        <f>'1'!B10</f>
        <v>MIA. PEDRO JACOME ONOFRE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1" t="s">
        <v>9</v>
      </c>
      <c r="B12" s="38" t="s">
        <v>10</v>
      </c>
      <c r="C12" s="38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5" t="s">
        <v>21</v>
      </c>
    </row>
    <row r="13" spans="1:14" x14ac:dyDescent="0.25">
      <c r="A13" s="42"/>
      <c r="B13" s="39"/>
      <c r="C13" s="39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6"/>
    </row>
    <row r="14" spans="1:14" s="11" customFormat="1" ht="26.4" x14ac:dyDescent="0.25">
      <c r="A14" s="22" t="str">
        <f>'1'!A14</f>
        <v>Sistemas de Manufactura</v>
      </c>
      <c r="B14" s="9"/>
      <c r="C14" s="9" t="str">
        <f>'1'!C14</f>
        <v>601-B</v>
      </c>
      <c r="D14" s="9" t="str">
        <f>'1'!D14</f>
        <v>IIND</v>
      </c>
      <c r="E14" s="9">
        <f>'1'!E14</f>
        <v>10</v>
      </c>
      <c r="F14" s="9">
        <v>10</v>
      </c>
      <c r="G14" s="9"/>
      <c r="H14" s="10">
        <v>1</v>
      </c>
      <c r="I14" s="9">
        <f t="shared" ref="I14:I18" si="0">(E14-SUM(F14:G14))-K14</f>
        <v>0</v>
      </c>
      <c r="J14" s="10">
        <v>0</v>
      </c>
      <c r="K14" s="9">
        <v>0</v>
      </c>
      <c r="L14" s="10">
        <f t="shared" ref="L14:L28" si="1">K14/E14</f>
        <v>0</v>
      </c>
      <c r="M14" s="9">
        <v>95</v>
      </c>
      <c r="N14" s="15">
        <v>1</v>
      </c>
    </row>
    <row r="15" spans="1:14" s="11" customFormat="1" ht="26.4" x14ac:dyDescent="0.25">
      <c r="A15" s="22" t="str">
        <f>'1'!A15</f>
        <v>Introducción a la  Industria 4.0</v>
      </c>
      <c r="B15" s="9"/>
      <c r="C15" s="9" t="str">
        <f>'1'!C15</f>
        <v>801-A</v>
      </c>
      <c r="D15" s="9" t="str">
        <f>'1'!D15</f>
        <v>IIND</v>
      </c>
      <c r="E15" s="9">
        <f>'1'!E15</f>
        <v>20</v>
      </c>
      <c r="F15" s="9">
        <v>20</v>
      </c>
      <c r="G15" s="9"/>
      <c r="H15" s="10">
        <v>1</v>
      </c>
      <c r="I15" s="9">
        <f t="shared" si="0"/>
        <v>0</v>
      </c>
      <c r="J15" s="10">
        <v>0</v>
      </c>
      <c r="K15" s="9">
        <v>0</v>
      </c>
      <c r="L15" s="10">
        <f t="shared" si="1"/>
        <v>0</v>
      </c>
      <c r="M15" s="9">
        <v>92.7</v>
      </c>
      <c r="N15" s="15">
        <v>0.45</v>
      </c>
    </row>
    <row r="16" spans="1:14" s="11" customFormat="1" ht="26.4" x14ac:dyDescent="0.25">
      <c r="A16" s="22" t="str">
        <f>'1'!A16</f>
        <v>Sistemas de Control Numerico</v>
      </c>
      <c r="B16" s="9"/>
      <c r="C16" s="9" t="str">
        <f>'1'!C16</f>
        <v>801-B</v>
      </c>
      <c r="D16" s="9" t="str">
        <f>'1'!D16</f>
        <v>IIND</v>
      </c>
      <c r="E16" s="9">
        <f>'1'!E16</f>
        <v>35</v>
      </c>
      <c r="F16" s="9">
        <v>35</v>
      </c>
      <c r="G16" s="9"/>
      <c r="H16" s="10">
        <v>1</v>
      </c>
      <c r="I16" s="9">
        <f t="shared" si="0"/>
        <v>0</v>
      </c>
      <c r="J16" s="10">
        <v>0</v>
      </c>
      <c r="K16" s="9">
        <v>0</v>
      </c>
      <c r="L16" s="10">
        <f t="shared" si="1"/>
        <v>0</v>
      </c>
      <c r="M16" s="9">
        <v>95</v>
      </c>
      <c r="N16" s="15">
        <v>1</v>
      </c>
    </row>
    <row r="17" spans="1:14" s="11" customFormat="1" ht="26.4" x14ac:dyDescent="0.25">
      <c r="A17" s="22" t="str">
        <f>'1'!A17</f>
        <v>Proyectos de Manufactura</v>
      </c>
      <c r="B17" s="9"/>
      <c r="C17" s="9" t="str">
        <f>'1'!C17</f>
        <v>801-B</v>
      </c>
      <c r="D17" s="9" t="str">
        <f>'1'!D17</f>
        <v>IIND</v>
      </c>
      <c r="E17" s="9">
        <f>'1'!E17</f>
        <v>36</v>
      </c>
      <c r="F17" s="9">
        <v>36</v>
      </c>
      <c r="G17" s="9"/>
      <c r="H17" s="10">
        <v>1</v>
      </c>
      <c r="I17" s="9">
        <f t="shared" si="0"/>
        <v>0</v>
      </c>
      <c r="J17" s="10">
        <v>0</v>
      </c>
      <c r="K17" s="9">
        <v>0</v>
      </c>
      <c r="L17" s="10">
        <f t="shared" si="1"/>
        <v>0</v>
      </c>
      <c r="M17" s="9">
        <v>95</v>
      </c>
      <c r="N17" s="15">
        <v>1</v>
      </c>
    </row>
    <row r="18" spans="1:14" s="11" customFormat="1" ht="26.4" x14ac:dyDescent="0.25">
      <c r="A18" s="22" t="str">
        <f>'1'!A18</f>
        <v>Administración del Mantenimiento</v>
      </c>
      <c r="B18" s="9"/>
      <c r="C18" s="9" t="str">
        <f>'1'!C18</f>
        <v>601-B</v>
      </c>
      <c r="D18" s="9" t="str">
        <f>'1'!D18</f>
        <v>IIND</v>
      </c>
      <c r="E18" s="9">
        <f>'1'!E18</f>
        <v>10</v>
      </c>
      <c r="F18" s="9">
        <v>10</v>
      </c>
      <c r="G18" s="9"/>
      <c r="H18" s="10">
        <v>1</v>
      </c>
      <c r="I18" s="9">
        <f t="shared" si="0"/>
        <v>0</v>
      </c>
      <c r="J18" s="10">
        <v>0</v>
      </c>
      <c r="K18" s="9">
        <v>0</v>
      </c>
      <c r="L18" s="10">
        <f t="shared" si="1"/>
        <v>0</v>
      </c>
      <c r="M18" s="9">
        <v>95</v>
      </c>
      <c r="N18" s="15">
        <v>1</v>
      </c>
    </row>
    <row r="19" spans="1:14" s="11" customFormat="1" x14ac:dyDescent="0.25">
      <c r="A19" s="22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111</v>
      </c>
      <c r="F28" s="17">
        <f>SUM(F14:F27)</f>
        <v>111</v>
      </c>
      <c r="G28" s="17">
        <f>SUM(G14:G27)</f>
        <v>0</v>
      </c>
      <c r="H28" s="18"/>
      <c r="I28" s="17"/>
      <c r="J28" s="18">
        <f t="shared" ref="J28" si="2">I28/E28</f>
        <v>0</v>
      </c>
      <c r="K28" s="17">
        <f>SUM(K14:K27)</f>
        <v>0</v>
      </c>
      <c r="L28" s="18">
        <f t="shared" si="1"/>
        <v>0</v>
      </c>
      <c r="M28" s="17">
        <f>AVERAGE(M14:M27)</f>
        <v>94.539999999999992</v>
      </c>
      <c r="N28" s="19">
        <f>AVERAGE(N14:N27)</f>
        <v>0.89</v>
      </c>
    </row>
    <row r="30" spans="1:14" ht="120" customHeight="1" x14ac:dyDescent="0.25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5">
      <c r="A32" s="12"/>
    </row>
    <row r="33" spans="1:10" x14ac:dyDescent="0.25">
      <c r="B33" s="31" t="s">
        <v>37</v>
      </c>
      <c r="C33" s="31"/>
      <c r="D33" s="31"/>
      <c r="G33" s="32" t="s">
        <v>36</v>
      </c>
      <c r="H33" s="32"/>
      <c r="I33" s="32"/>
      <c r="J33" s="32"/>
    </row>
    <row r="34" spans="1:10" ht="62.25" customHeight="1" x14ac:dyDescent="0.25">
      <c r="B34" s="33"/>
      <c r="C34" s="33"/>
      <c r="D34" s="33"/>
      <c r="G34" s="34"/>
      <c r="H34" s="34"/>
      <c r="I34" s="34"/>
      <c r="J34" s="34"/>
    </row>
    <row r="35" spans="1:10" hidden="1" x14ac:dyDescent="0.25">
      <c r="A35" s="27" t="e">
        <v>#REF!</v>
      </c>
      <c r="B35" s="27"/>
      <c r="C35" s="6"/>
      <c r="E35" s="27"/>
      <c r="F35" s="27"/>
      <c r="G35" s="27"/>
      <c r="H35" s="27"/>
    </row>
    <row r="36" spans="1:10" hidden="1" x14ac:dyDescent="0.25"/>
    <row r="37" spans="1:10" ht="45" customHeight="1" x14ac:dyDescent="0.25">
      <c r="B37" s="28" t="str">
        <f>B10</f>
        <v>MIA. PEDRO JACOME ONOFRE</v>
      </c>
      <c r="C37" s="28"/>
      <c r="D37" s="28"/>
      <c r="E37" s="13"/>
      <c r="F37" s="13"/>
      <c r="G37" s="28"/>
      <c r="H37" s="28"/>
      <c r="I37" s="28"/>
      <c r="J37" s="2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9" zoomScale="85" zoomScaleNormal="85" zoomScaleSheetLayoutView="100" workbookViewId="0">
      <selection activeCell="B19" sqref="B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5">
      <c r="A6" s="43" t="s">
        <v>2</v>
      </c>
      <c r="B6" s="43"/>
      <c r="C6" s="43"/>
      <c r="D6" s="43"/>
      <c r="E6" s="44" t="s">
        <v>31</v>
      </c>
      <c r="F6" s="44"/>
      <c r="G6" s="44"/>
      <c r="H6" s="4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 t="s">
        <v>29</v>
      </c>
      <c r="C8" s="34"/>
      <c r="D8" s="14" t="s">
        <v>5</v>
      </c>
      <c r="E8" s="20">
        <v>5</v>
      </c>
      <c r="F8"/>
      <c r="G8" s="4" t="s">
        <v>6</v>
      </c>
      <c r="H8" s="20">
        <v>5</v>
      </c>
      <c r="I8" s="40" t="s">
        <v>7</v>
      </c>
      <c r="J8" s="40"/>
      <c r="K8" s="40"/>
      <c r="L8" s="34" t="str">
        <f>'1'!L8</f>
        <v>FEBRERO-JULIO 2023</v>
      </c>
      <c r="M8" s="34"/>
      <c r="N8" s="34"/>
    </row>
    <row r="10" spans="1:14" x14ac:dyDescent="0.25">
      <c r="A10" s="4" t="s">
        <v>8</v>
      </c>
      <c r="B10" s="34" t="str">
        <f>'1'!B10</f>
        <v>MIA. PEDRO JACOME ONOFRE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1" t="s">
        <v>9</v>
      </c>
      <c r="B12" s="38" t="s">
        <v>10</v>
      </c>
      <c r="C12" s="38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5" t="s">
        <v>21</v>
      </c>
    </row>
    <row r="13" spans="1:14" x14ac:dyDescent="0.25">
      <c r="A13" s="42"/>
      <c r="B13" s="39"/>
      <c r="C13" s="39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6"/>
    </row>
    <row r="14" spans="1:14" s="11" customFormat="1" ht="26.4" x14ac:dyDescent="0.25">
      <c r="A14" s="22" t="str">
        <f>'1'!A14</f>
        <v>Sistemas de Manufactura</v>
      </c>
      <c r="B14" s="9" t="s">
        <v>50</v>
      </c>
      <c r="C14" s="9" t="str">
        <f>'1'!C14</f>
        <v>601-B</v>
      </c>
      <c r="D14" s="9" t="str">
        <f>'1'!D14</f>
        <v>IIND</v>
      </c>
      <c r="E14" s="9">
        <f>'1'!E14</f>
        <v>10</v>
      </c>
      <c r="F14" s="9">
        <v>10</v>
      </c>
      <c r="G14" s="9"/>
      <c r="H14" s="10">
        <v>1</v>
      </c>
      <c r="I14" s="9">
        <f t="shared" ref="I14:I18" si="0">(E14-SUM(F14:G14))-K14</f>
        <v>0</v>
      </c>
      <c r="J14" s="10">
        <v>0</v>
      </c>
      <c r="K14" s="9">
        <v>0</v>
      </c>
      <c r="L14" s="10">
        <f t="shared" ref="L14:L18" si="1">K14/E14</f>
        <v>0</v>
      </c>
      <c r="M14" s="9">
        <v>92</v>
      </c>
      <c r="N14" s="15">
        <v>0.9</v>
      </c>
    </row>
    <row r="15" spans="1:14" s="11" customFormat="1" ht="26.4" x14ac:dyDescent="0.25">
      <c r="A15" s="22" t="str">
        <f>'1'!A15</f>
        <v>Introducción a la  Industria 4.0</v>
      </c>
      <c r="B15" s="9" t="s">
        <v>50</v>
      </c>
      <c r="C15" s="9" t="str">
        <f>'1'!C15</f>
        <v>801-A</v>
      </c>
      <c r="D15" s="9" t="str">
        <f>'1'!D15</f>
        <v>IIND</v>
      </c>
      <c r="E15" s="9">
        <f>'1'!E15</f>
        <v>20</v>
      </c>
      <c r="F15" s="9">
        <v>20</v>
      </c>
      <c r="G15" s="9"/>
      <c r="H15" s="10">
        <v>1</v>
      </c>
      <c r="I15" s="9">
        <f t="shared" si="0"/>
        <v>0</v>
      </c>
      <c r="J15" s="10">
        <v>0</v>
      </c>
      <c r="K15" s="9">
        <v>0</v>
      </c>
      <c r="L15" s="10">
        <f t="shared" si="1"/>
        <v>0</v>
      </c>
      <c r="M15" s="9">
        <v>90</v>
      </c>
      <c r="N15" s="15">
        <v>0.6</v>
      </c>
    </row>
    <row r="16" spans="1:14" s="11" customFormat="1" ht="26.4" x14ac:dyDescent="0.25">
      <c r="A16" s="22" t="str">
        <f>'1'!A16</f>
        <v>Sistemas de Control Numerico</v>
      </c>
      <c r="B16" s="9" t="s">
        <v>50</v>
      </c>
      <c r="C16" s="9" t="str">
        <f>'1'!C16</f>
        <v>801-B</v>
      </c>
      <c r="D16" s="9" t="str">
        <f>'1'!D16</f>
        <v>IIND</v>
      </c>
      <c r="E16" s="9">
        <f>'1'!E16</f>
        <v>35</v>
      </c>
      <c r="F16" s="9">
        <v>35</v>
      </c>
      <c r="G16" s="9"/>
      <c r="H16" s="10">
        <v>1</v>
      </c>
      <c r="I16" s="9">
        <f t="shared" si="0"/>
        <v>0</v>
      </c>
      <c r="J16" s="10">
        <v>0</v>
      </c>
      <c r="K16" s="9">
        <v>0</v>
      </c>
      <c r="L16" s="10">
        <f t="shared" si="1"/>
        <v>0</v>
      </c>
      <c r="M16" s="9">
        <v>88</v>
      </c>
      <c r="N16" s="15">
        <v>0.7</v>
      </c>
    </row>
    <row r="17" spans="1:14" s="11" customFormat="1" ht="26.4" x14ac:dyDescent="0.25">
      <c r="A17" s="22" t="str">
        <f>'1'!A17</f>
        <v>Proyectos de Manufactura</v>
      </c>
      <c r="B17" s="9" t="s">
        <v>50</v>
      </c>
      <c r="C17" s="9" t="str">
        <f>'1'!C17</f>
        <v>801-B</v>
      </c>
      <c r="D17" s="9" t="str">
        <f>'1'!D17</f>
        <v>IIND</v>
      </c>
      <c r="E17" s="9">
        <f>'1'!E17</f>
        <v>36</v>
      </c>
      <c r="F17" s="9">
        <v>36</v>
      </c>
      <c r="G17" s="9"/>
      <c r="H17" s="10">
        <v>1</v>
      </c>
      <c r="I17" s="9">
        <f t="shared" si="0"/>
        <v>0</v>
      </c>
      <c r="J17" s="10">
        <v>0</v>
      </c>
      <c r="K17" s="9">
        <v>0</v>
      </c>
      <c r="L17" s="10">
        <f t="shared" si="1"/>
        <v>0</v>
      </c>
      <c r="M17" s="9">
        <v>85</v>
      </c>
      <c r="N17" s="15">
        <v>0.95</v>
      </c>
    </row>
    <row r="18" spans="1:14" s="11" customFormat="1" ht="26.4" x14ac:dyDescent="0.25">
      <c r="A18" s="22" t="str">
        <f>'1'!A18</f>
        <v>Administración del Mantenimiento</v>
      </c>
      <c r="B18" s="9" t="s">
        <v>50</v>
      </c>
      <c r="C18" s="9" t="str">
        <f>'1'!C18</f>
        <v>601-B</v>
      </c>
      <c r="D18" s="9" t="str">
        <f>'1'!D18</f>
        <v>IIND</v>
      </c>
      <c r="E18" s="9">
        <f>'1'!E18</f>
        <v>10</v>
      </c>
      <c r="F18" s="9">
        <v>10</v>
      </c>
      <c r="G18" s="9"/>
      <c r="H18" s="10">
        <v>1</v>
      </c>
      <c r="I18" s="9">
        <f t="shared" si="0"/>
        <v>0</v>
      </c>
      <c r="J18" s="10">
        <v>0</v>
      </c>
      <c r="K18" s="9">
        <v>0</v>
      </c>
      <c r="L18" s="10">
        <f t="shared" si="1"/>
        <v>0</v>
      </c>
      <c r="M18" s="9">
        <v>93</v>
      </c>
      <c r="N18" s="15">
        <v>0.7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23" t="s">
        <v>24</v>
      </c>
      <c r="B28" s="24" t="s">
        <v>25</v>
      </c>
      <c r="C28" s="24" t="s">
        <v>25</v>
      </c>
      <c r="D28" s="24" t="s">
        <v>25</v>
      </c>
      <c r="E28" s="24">
        <f>SUM(E14:E27)</f>
        <v>111</v>
      </c>
      <c r="F28" s="24">
        <f>SUM(F14:F27)</f>
        <v>111</v>
      </c>
      <c r="G28" s="24">
        <f>SUM(G14:G27)</f>
        <v>0</v>
      </c>
      <c r="H28" s="25">
        <f>SUM(F28:G28)/E28</f>
        <v>1</v>
      </c>
      <c r="I28" s="24">
        <f t="shared" ref="I28" si="2">(E28-SUM(F28:G28))-K28</f>
        <v>0</v>
      </c>
      <c r="J28" s="25">
        <f t="shared" ref="J28" si="3">I28/E28</f>
        <v>0</v>
      </c>
      <c r="K28" s="24">
        <f>SUM(K14:K27)</f>
        <v>0</v>
      </c>
      <c r="L28" s="25">
        <f t="shared" ref="L28" si="4">K28/E28</f>
        <v>0</v>
      </c>
      <c r="M28" s="24">
        <f>AVERAGE(M14:M27)</f>
        <v>89.6</v>
      </c>
      <c r="N28" s="26">
        <f>AVERAGE(N14:N27)</f>
        <v>0.77000000000000013</v>
      </c>
    </row>
    <row r="30" spans="1:14" ht="120" customHeight="1" x14ac:dyDescent="0.25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5">
      <c r="A32" s="12"/>
    </row>
    <row r="33" spans="1:10" x14ac:dyDescent="0.25">
      <c r="B33" s="31" t="s">
        <v>37</v>
      </c>
      <c r="C33" s="31"/>
      <c r="D33" s="31"/>
      <c r="G33" s="32" t="s">
        <v>36</v>
      </c>
      <c r="H33" s="32"/>
      <c r="I33" s="32"/>
      <c r="J33" s="32"/>
    </row>
    <row r="34" spans="1:10" ht="62.25" customHeight="1" x14ac:dyDescent="0.25">
      <c r="B34" s="33"/>
      <c r="C34" s="33"/>
      <c r="D34" s="33"/>
      <c r="G34" s="34"/>
      <c r="H34" s="34"/>
      <c r="I34" s="34"/>
      <c r="J34" s="34"/>
    </row>
    <row r="35" spans="1:10" hidden="1" x14ac:dyDescent="0.25">
      <c r="A35" s="27" t="e">
        <v>#REF!</v>
      </c>
      <c r="B35" s="27"/>
      <c r="C35" s="6"/>
      <c r="E35" s="27"/>
      <c r="F35" s="27"/>
      <c r="G35" s="27"/>
      <c r="H35" s="27"/>
    </row>
    <row r="36" spans="1:10" hidden="1" x14ac:dyDescent="0.25"/>
    <row r="37" spans="1:10" ht="45" customHeight="1" x14ac:dyDescent="0.25">
      <c r="B37" s="28" t="str">
        <f>B10</f>
        <v>MIA. PEDRO JACOME ONOFRE</v>
      </c>
      <c r="C37" s="28"/>
      <c r="D37" s="28"/>
      <c r="E37" s="13"/>
      <c r="F37" s="13"/>
      <c r="G37" s="28" t="s">
        <v>35</v>
      </c>
      <c r="H37" s="28"/>
      <c r="I37" s="28"/>
      <c r="J37" s="2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DELL</cp:lastModifiedBy>
  <cp:revision/>
  <cp:lastPrinted>2023-03-20T19:49:15Z</cp:lastPrinted>
  <dcterms:created xsi:type="dcterms:W3CDTF">2021-11-22T14:45:25Z</dcterms:created>
  <dcterms:modified xsi:type="dcterms:W3CDTF">2023-07-03T18:14:12Z</dcterms:modified>
  <cp:category/>
  <cp:contentStatus/>
</cp:coreProperties>
</file>