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FINAL\"/>
    </mc:Choice>
  </mc:AlternateContent>
  <bookViews>
    <workbookView xWindow="0" yWindow="0" windowWidth="19320" windowHeight="823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22" l="1"/>
  <c r="E29" i="22"/>
  <c r="N29" i="22"/>
  <c r="M29" i="22"/>
  <c r="L29" i="22"/>
  <c r="I29" i="22"/>
  <c r="I28" i="10"/>
  <c r="I18" i="22" l="1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9" i="22"/>
  <c r="C19" i="22"/>
  <c r="D19" i="22"/>
  <c r="E19" i="22"/>
  <c r="L19" i="22" s="1"/>
  <c r="A20" i="22"/>
  <c r="C20" i="22"/>
  <c r="D20" i="22"/>
  <c r="E20" i="22"/>
  <c r="I20" i="22" s="1"/>
  <c r="C14" i="22"/>
  <c r="D14" i="22"/>
  <c r="E14" i="22"/>
  <c r="A14" i="22"/>
  <c r="B10" i="22"/>
  <c r="B38" i="22" s="1"/>
  <c r="L8" i="22"/>
  <c r="H8" i="22"/>
  <c r="E8" i="22"/>
  <c r="L20" i="22"/>
  <c r="I17" i="22"/>
  <c r="F28" i="10"/>
  <c r="E28" i="10"/>
  <c r="L19" i="10"/>
  <c r="I19" i="10"/>
  <c r="L18" i="10"/>
  <c r="I18" i="10"/>
  <c r="L17" i="10"/>
  <c r="L16" i="10"/>
  <c r="I16" i="10"/>
  <c r="L15" i="10"/>
  <c r="I15" i="10"/>
  <c r="L14" i="10"/>
  <c r="I14" i="10"/>
  <c r="L17" i="22" l="1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I19" i="22"/>
  <c r="L14" i="22"/>
  <c r="L28" i="10"/>
  <c r="I28" i="25" l="1"/>
  <c r="J28" i="25" s="1"/>
  <c r="L28" i="25"/>
  <c r="H28" i="25"/>
  <c r="I28" i="24"/>
  <c r="L28" i="24"/>
  <c r="I28" i="23"/>
  <c r="L28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<sst xmlns="http://schemas.openxmlformats.org/spreadsheetml/2006/main" count="216" uniqueCount="52">
  <si>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</si>
  <si>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</si>
  <si>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</si>
  <si>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</si>
  <si>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</si>
  <si>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</si>
  <si>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</si>
  <si>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</si>
  <si>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</si>
  <si>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</si>
  <si>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</si>
  <si>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</si>
  <si>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</si>
  <si>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</si>
  <si>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</si>
  <si>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</si>
  <si>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</si>
  <si>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</si>
  <si>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</si>
  <si>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</si>
  <si>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</si>
  <si>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</si>
  <si>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</si>
  <si>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</si>
  <si>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</si>
  <si>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</si>
  <si>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</si>
  <si>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</si>
  <si>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</si>
  <si>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</si>
  <si>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</si>
  <si>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</si>
  <si>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</si>
  <si>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ADMINISTRACIÓN DE PROYECTOS</t>
  </si>
  <si>
    <t>IIND</t>
  </si>
  <si>
    <t>501A</t>
  </si>
  <si>
    <t>T</t>
  </si>
  <si>
    <t>PROPIEDAD DE LOS MATERIALES</t>
  </si>
  <si>
    <t>201B</t>
  </si>
  <si>
    <t>201C</t>
  </si>
  <si>
    <t>INVESTIGACIÓN DE OPERACIONES II</t>
  </si>
  <si>
    <t>METODOS CUANTITATIVOS PARA ADMINISTRACIÓN</t>
  </si>
  <si>
    <t>405A</t>
  </si>
  <si>
    <t>LADM</t>
  </si>
  <si>
    <t>405B</t>
  </si>
  <si>
    <t>FEBERERO-JULIO 2023</t>
  </si>
  <si>
    <t>M.I.I. MARÍA DE LA CRUZ PORRAS ARIAS</t>
  </si>
  <si>
    <t>S/E</t>
  </si>
  <si>
    <t>MII. MARÍA DE LA CRUZ PORRAS ARIAS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</si>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</sst>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34</xdr:row>
      <xdr:rowOff>56030</xdr:rowOff>
    </xdr:from>
    <xdr:to>
      <xdr:col>3</xdr:col>
      <xdr:colOff>728382</xdr:colOff>
      <xdr:row>34</xdr:row>
      <xdr:rowOff>773207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16089" y="7687236"/>
          <a:ext cx="773205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22414</xdr:colOff>
      <xdr:row>33</xdr:row>
      <xdr:rowOff>56030</xdr:rowOff>
    </xdr:from>
    <xdr:to>
      <xdr:col>3</xdr:col>
      <xdr:colOff>794244</xdr:colOff>
      <xdr:row>33</xdr:row>
      <xdr:rowOff>773207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83326" y="7687236"/>
          <a:ext cx="771830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112060</xdr:colOff>
      <xdr:row>33</xdr:row>
      <xdr:rowOff>33618</xdr:rowOff>
    </xdr:from>
    <xdr:to>
      <xdr:col>3</xdr:col>
      <xdr:colOff>883890</xdr:colOff>
      <xdr:row>33</xdr:row>
      <xdr:rowOff>750795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72972" y="7664824"/>
          <a:ext cx="771830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22410</xdr:colOff>
      <xdr:row>33</xdr:row>
      <xdr:rowOff>44824</xdr:rowOff>
    </xdr:from>
    <xdr:to>
      <xdr:col>3</xdr:col>
      <xdr:colOff>794240</xdr:colOff>
      <xdr:row>33</xdr:row>
      <xdr:rowOff>762001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83322" y="7676030"/>
          <a:ext cx="771830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P1" sqref="P1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4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>
      <c r="A14" s="8" t="s">
        <v>37</v>
      </c>
      <c r="B14" s="9" t="s">
        <v>21</v>
      </c>
      <c r="C14" s="9" t="s">
        <v>38</v>
      </c>
      <c r="D14" s="9" t="s">
        <v>34</v>
      </c>
      <c r="E14" s="9">
        <v>21</v>
      </c>
      <c r="F14" s="9">
        <v>16</v>
      </c>
      <c r="G14" s="9"/>
      <c r="H14" s="10"/>
      <c r="I14" s="9">
        <f t="shared" ref="I14:I19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0.76</v>
      </c>
    </row>
    <row r="15" spans="1:14" s="11" customFormat="1">
      <c r="A15" s="8" t="s">
        <v>37</v>
      </c>
      <c r="B15" s="9" t="s">
        <v>21</v>
      </c>
      <c r="C15" s="9" t="s">
        <v>39</v>
      </c>
      <c r="D15" s="9" t="s">
        <v>34</v>
      </c>
      <c r="E15" s="9"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>
      <c r="A16" s="8" t="s">
        <v>33</v>
      </c>
      <c r="B16" s="9" t="s">
        <v>21</v>
      </c>
      <c r="C16" s="9" t="s">
        <v>35</v>
      </c>
      <c r="D16" s="9" t="s">
        <v>34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>
      <c r="A17" s="8" t="s">
        <v>40</v>
      </c>
      <c r="B17" s="9" t="s">
        <v>47</v>
      </c>
      <c r="C17" s="9" t="s">
        <v>35</v>
      </c>
      <c r="D17" s="9" t="s">
        <v>34</v>
      </c>
      <c r="E17" s="9">
        <v>10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5.5">
      <c r="A18" s="8" t="s">
        <v>41</v>
      </c>
      <c r="B18" s="9" t="s">
        <v>21</v>
      </c>
      <c r="C18" s="9" t="s">
        <v>42</v>
      </c>
      <c r="D18" s="9" t="s">
        <v>43</v>
      </c>
      <c r="E18" s="9">
        <v>36</v>
      </c>
      <c r="F18" s="9">
        <v>25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ht="25.5">
      <c r="A19" s="8" t="s">
        <v>41</v>
      </c>
      <c r="B19" s="9" t="s">
        <v>21</v>
      </c>
      <c r="C19" s="9" t="s">
        <v>44</v>
      </c>
      <c r="D19" s="9" t="s">
        <v>43</v>
      </c>
      <c r="E19" s="9">
        <v>17</v>
      </c>
      <c r="F19" s="9">
        <v>14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>
      <c r="A28" s="16" t="s">
        <v>24</v>
      </c>
      <c r="B28" s="17"/>
      <c r="C28" s="17" t="s">
        <v>25</v>
      </c>
      <c r="D28" s="17" t="s">
        <v>25</v>
      </c>
      <c r="E28" s="17">
        <f>SUM(E14:E27)</f>
        <v>119</v>
      </c>
      <c r="F28" s="17">
        <f>SUM(F14:F27)</f>
        <v>81</v>
      </c>
      <c r="G28" s="17"/>
      <c r="H28" s="18"/>
      <c r="I28" s="17">
        <f>(E28-SUM(F28:G28))-K28</f>
        <v>38</v>
      </c>
      <c r="J28" s="18"/>
      <c r="K28" s="17">
        <v>0</v>
      </c>
      <c r="L28" s="18">
        <f t="shared" si="1"/>
        <v>0</v>
      </c>
      <c r="M28" s="17">
        <f>AVERAGE(M14:M27)</f>
        <v>73.666666666666671</v>
      </c>
      <c r="N28" s="19">
        <f>AVERAGE(N14:N27)</f>
        <v>0.71833333333333327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>
      <c r="B34" s="27"/>
      <c r="C34" s="27"/>
      <c r="D34" s="27"/>
      <c r="G34" s="28"/>
      <c r="H34" s="28"/>
      <c r="I34" s="28"/>
      <c r="J34" s="28"/>
    </row>
    <row r="35" spans="1:10" hidden="1">
      <c r="A35" s="21" t="e">
        <v>#REF!</v>
      </c>
      <c r="B35" s="21"/>
      <c r="C35" s="6"/>
      <c r="E35" s="21"/>
      <c r="F35" s="21"/>
      <c r="G35" s="21"/>
      <c r="H35" s="21"/>
    </row>
    <row r="36" spans="1:10" hidden="1"/>
    <row r="37" spans="1:10" ht="45" customHeight="1">
      <c r="B37" s="22" t="s">
        <v>32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25" zoomScale="106" zoomScaleNormal="106" zoomScaleSheetLayoutView="100" workbookViewId="0">
      <selection activeCell="O24" sqref="O24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>
      <c r="A14" s="9" t="str">
        <f>'1'!A14</f>
        <v>PROPIEDAD DE LOS MATERIALES</v>
      </c>
      <c r="B14" s="9" t="s">
        <v>49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17</v>
      </c>
      <c r="G14" s="9"/>
      <c r="H14" s="10"/>
      <c r="I14" s="9">
        <f t="shared" ref="I14:I20" si="0">(E14-SUM(F14:G14))-K14</f>
        <v>4</v>
      </c>
      <c r="J14" s="10"/>
      <c r="K14" s="9">
        <v>0</v>
      </c>
      <c r="L14" s="10">
        <f t="shared" ref="L14:L20" si="1">K14/E14</f>
        <v>0</v>
      </c>
      <c r="M14" s="9">
        <v>66</v>
      </c>
      <c r="N14" s="15">
        <v>0.76</v>
      </c>
    </row>
    <row r="15" spans="1:14" s="11" customFormat="1">
      <c r="A15" s="9" t="str">
        <f>'1'!A15</f>
        <v>PROPIEDAD DE LOS MATERIALES</v>
      </c>
      <c r="B15" s="9" t="s">
        <v>49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14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>
      <c r="A16" s="9" t="str">
        <f>'1'!A16</f>
        <v>ADMINISTRACIÓN DE PROYECTOS</v>
      </c>
      <c r="B16" s="9" t="s">
        <v>49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>
      <c r="A17" s="9" t="str">
        <f>'1'!A17</f>
        <v>INVESTIGACIÓN DE OPERACIONES II</v>
      </c>
      <c r="B17" s="9" t="s">
        <v>21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7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54</v>
      </c>
      <c r="N17" s="15">
        <v>0.7</v>
      </c>
    </row>
    <row r="18" spans="1:14" s="11" customFormat="1">
      <c r="A18" s="9" t="s">
        <v>40</v>
      </c>
      <c r="B18" s="9" t="s">
        <v>49</v>
      </c>
      <c r="C18" s="9" t="s">
        <v>35</v>
      </c>
      <c r="D18" s="9" t="s">
        <v>34</v>
      </c>
      <c r="E18" s="9">
        <v>10</v>
      </c>
      <c r="F18" s="9">
        <v>6</v>
      </c>
      <c r="G18" s="9"/>
      <c r="H18" s="10"/>
      <c r="I18" s="9">
        <f t="shared" si="0"/>
        <v>4</v>
      </c>
      <c r="J18" s="10"/>
      <c r="K18" s="9">
        <v>0</v>
      </c>
      <c r="L18" s="10">
        <v>0</v>
      </c>
      <c r="M18" s="9">
        <v>46</v>
      </c>
      <c r="N18" s="15">
        <v>0.6</v>
      </c>
    </row>
    <row r="19" spans="1:14" s="11" customFormat="1" ht="25.5">
      <c r="A19" s="9" t="str">
        <f>'1'!A18</f>
        <v>METODOS CUANTITATIVOS PARA ADMINISTRACIÓN</v>
      </c>
      <c r="B19" s="9" t="s">
        <v>49</v>
      </c>
      <c r="C19" s="9" t="str">
        <f>'1'!C18</f>
        <v>405A</v>
      </c>
      <c r="D19" s="9" t="str">
        <f>'1'!D18</f>
        <v>LADM</v>
      </c>
      <c r="E19" s="9">
        <f>'1'!E18</f>
        <v>36</v>
      </c>
      <c r="F19" s="9">
        <v>26</v>
      </c>
      <c r="G19" s="9"/>
      <c r="H19" s="10"/>
      <c r="I19" s="9">
        <f t="shared" si="0"/>
        <v>10</v>
      </c>
      <c r="J19" s="10"/>
      <c r="K19" s="9">
        <v>0</v>
      </c>
      <c r="L19" s="10">
        <f t="shared" si="1"/>
        <v>0</v>
      </c>
      <c r="M19" s="9">
        <v>61</v>
      </c>
      <c r="N19" s="15">
        <v>0.72</v>
      </c>
    </row>
    <row r="20" spans="1:14" s="11" customFormat="1" ht="25.5">
      <c r="A20" s="9" t="str">
        <f>'1'!A19</f>
        <v>METODOS CUANTITATIVOS PARA ADMINISTRACIÓN</v>
      </c>
      <c r="B20" s="9" t="s">
        <v>49</v>
      </c>
      <c r="C20" s="9" t="str">
        <f>'1'!C19</f>
        <v>405B</v>
      </c>
      <c r="D20" s="9" t="str">
        <f>'1'!D19</f>
        <v>LADM</v>
      </c>
      <c r="E20" s="9">
        <f>'1'!E19</f>
        <v>17</v>
      </c>
      <c r="F20" s="9">
        <v>13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67</v>
      </c>
      <c r="N20" s="15">
        <v>0.76</v>
      </c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>
      <c r="A29" s="16" t="s">
        <v>24</v>
      </c>
      <c r="B29" s="17"/>
      <c r="C29" s="17" t="s">
        <v>25</v>
      </c>
      <c r="D29" s="17" t="s">
        <v>25</v>
      </c>
      <c r="E29" s="17">
        <f>SUM(E14:E28)</f>
        <v>129</v>
      </c>
      <c r="F29" s="17">
        <f>SUM(F14:F28)</f>
        <v>92</v>
      </c>
      <c r="G29" s="17"/>
      <c r="H29" s="18"/>
      <c r="I29" s="17">
        <f>(E29-SUM(F29:G29))-K29</f>
        <v>37</v>
      </c>
      <c r="J29" s="18"/>
      <c r="K29" s="17">
        <v>0</v>
      </c>
      <c r="L29" s="18">
        <f t="shared" ref="L29" si="2">K29/E29</f>
        <v>0</v>
      </c>
      <c r="M29" s="17">
        <f>AVERAGE(M15:M28)</f>
        <v>56.5</v>
      </c>
      <c r="N29" s="19">
        <f>AVERAGE(N15:N28)</f>
        <v>0.68500000000000005</v>
      </c>
    </row>
    <row r="31" spans="1:14" ht="120" customHeight="1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>
      <c r="A33" s="12"/>
    </row>
    <row r="34" spans="1:10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>
      <c r="B35" s="27"/>
      <c r="C35" s="27"/>
      <c r="D35" s="27"/>
      <c r="G35" s="28"/>
      <c r="H35" s="28"/>
      <c r="I35" s="28"/>
      <c r="J35" s="28"/>
    </row>
    <row r="36" spans="1:10" hidden="1">
      <c r="A36" s="21" t="e">
        <v>#REF!</v>
      </c>
      <c r="B36" s="21"/>
      <c r="C36" s="6"/>
      <c r="E36" s="21"/>
      <c r="F36" s="21"/>
      <c r="G36" s="21"/>
      <c r="H36" s="21"/>
    </row>
    <row r="37" spans="1:10" hidden="1"/>
    <row r="38" spans="1:10" ht="45" customHeight="1">
      <c r="B38" s="40" t="str">
        <f>B10</f>
        <v>MII. ARMANDO ALVARADO ALVARADO</v>
      </c>
      <c r="C38" s="40"/>
      <c r="D38" s="40"/>
      <c r="E38" s="13"/>
      <c r="F38" s="13"/>
      <c r="G38" s="40" t="s">
        <v>48</v>
      </c>
      <c r="H38" s="40"/>
      <c r="I38" s="40"/>
      <c r="J38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B19" sqref="B19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>
      <c r="A14" s="9" t="str">
        <f>'1'!A14</f>
        <v>PROPIEDAD DE LOS MATERIALES</v>
      </c>
      <c r="B14" s="9" t="s">
        <v>50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0.76</v>
      </c>
    </row>
    <row r="15" spans="1:14" s="11" customFormat="1">
      <c r="A15" s="9" t="str">
        <f>'1'!A15</f>
        <v>PROPIEDAD DE LOS MATERIALES</v>
      </c>
      <c r="B15" s="9" t="s">
        <v>50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18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64</v>
      </c>
      <c r="N15" s="15">
        <v>0.82</v>
      </c>
    </row>
    <row r="16" spans="1:14" s="11" customFormat="1">
      <c r="A16" s="9" t="str">
        <f>'1'!A16</f>
        <v>ADMINISTRACIÓN DE PROYECTOS</v>
      </c>
      <c r="B16" s="9" t="s">
        <v>50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53</v>
      </c>
      <c r="N16" s="15">
        <v>0.69</v>
      </c>
    </row>
    <row r="17" spans="1:14" s="11" customFormat="1">
      <c r="A17" s="9" t="str">
        <f>'1'!A17</f>
        <v>INVESTIGACIÓN DE OPERACIONES II</v>
      </c>
      <c r="B17" s="9" t="s">
        <v>50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8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63</v>
      </c>
      <c r="N17" s="15">
        <v>0.8</v>
      </c>
    </row>
    <row r="18" spans="1:14" s="11" customFormat="1" ht="25.5">
      <c r="A18" s="9" t="str">
        <f>'1'!A18</f>
        <v>METODOS CUANTITATIVOS PARA ADMINISTRACIÓN</v>
      </c>
      <c r="B18" s="9" t="s">
        <v>50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>
        <v>32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78</v>
      </c>
      <c r="N18" s="15">
        <v>0.69</v>
      </c>
    </row>
    <row r="19" spans="1:14" s="11" customFormat="1" ht="25.5">
      <c r="A19" s="9" t="str">
        <f>'1'!A19</f>
        <v>METODOS CUANTITATIVOS PARA ADMINISTRACIÓN</v>
      </c>
      <c r="B19" s="9" t="s">
        <v>50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>
        <v>13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72</v>
      </c>
      <c r="N19" s="15">
        <v>0.76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96</v>
      </c>
      <c r="G28" s="17"/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66.166666666666671</v>
      </c>
      <c r="N28" s="19">
        <f>AVERAGE(N14:N27)</f>
        <v>0.75333333333333341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>
      <c r="B34" s="27"/>
      <c r="C34" s="27"/>
      <c r="D34" s="27"/>
      <c r="G34" s="28"/>
      <c r="H34" s="28"/>
      <c r="I34" s="28"/>
      <c r="J34" s="28"/>
    </row>
    <row r="35" spans="1:10" hidden="1">
      <c r="A35" s="21" t="e">
        <v>#REF!</v>
      </c>
      <c r="B35" s="21"/>
      <c r="C35" s="6"/>
      <c r="E35" s="21"/>
      <c r="F35" s="21"/>
      <c r="G35" s="21"/>
      <c r="H35" s="21"/>
    </row>
    <row r="36" spans="1:10" hidden="1"/>
    <row r="37" spans="1:10" ht="45" customHeight="1">
      <c r="B37" s="22" t="str">
        <f>B10</f>
        <v>MII. ARMANDO ALVARADO ALVARADO</v>
      </c>
      <c r="C37" s="22"/>
      <c r="D37" s="22"/>
      <c r="E37" s="13"/>
      <c r="F37" s="13"/>
      <c r="G37" s="40" t="s">
        <v>48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M37" sqref="M37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>
      <c r="A14" s="9" t="str">
        <f>'1'!A14</f>
        <v>PROPIEDAD DE LOS MATERIALES</v>
      </c>
      <c r="B14" s="9" t="s">
        <v>51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18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0.76</v>
      </c>
    </row>
    <row r="15" spans="1:14" s="11" customFormat="1">
      <c r="A15" s="9" t="str">
        <f>'1'!A15</f>
        <v>PROPIEDAD DE LOS MATERIALES</v>
      </c>
      <c r="B15" s="9" t="s">
        <v>51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74</v>
      </c>
      <c r="N15" s="15">
        <v>0.72</v>
      </c>
    </row>
    <row r="16" spans="1:14" s="11" customFormat="1">
      <c r="A16" s="9" t="str">
        <f>'1'!A16</f>
        <v>ADMINISTRACIÓN DE PROYECTOS</v>
      </c>
      <c r="B16" s="9" t="s">
        <v>51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12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71</v>
      </c>
      <c r="N16" s="15">
        <v>0.62</v>
      </c>
    </row>
    <row r="17" spans="1:14" s="11" customFormat="1">
      <c r="A17" s="9" t="str">
        <f>'1'!A17</f>
        <v>INVESTIGACIÓN DE OPERACIONES II</v>
      </c>
      <c r="B17" s="9" t="s">
        <v>51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10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78</v>
      </c>
      <c r="N17" s="15">
        <v>0.3</v>
      </c>
    </row>
    <row r="18" spans="1:14" s="11" customFormat="1" ht="25.5">
      <c r="A18" s="9" t="str">
        <f>'1'!A18</f>
        <v>METODOS CUANTITATIVOS PARA ADMINISTRACIÓN</v>
      </c>
      <c r="B18" s="9" t="s">
        <v>51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>
        <v>33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81</v>
      </c>
      <c r="N18" s="15">
        <v>0.67</v>
      </c>
    </row>
    <row r="19" spans="1:14" s="11" customFormat="1" ht="25.5">
      <c r="A19" s="9" t="str">
        <f>'1'!A19</f>
        <v>METODOS CUANTITATIVOS PARA ADMINISTRACIÓN</v>
      </c>
      <c r="B19" s="9" t="s">
        <v>51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>
        <v>16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84</v>
      </c>
      <c r="N19" s="15">
        <v>0.71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109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77.666666666666671</v>
      </c>
      <c r="N28" s="19">
        <f>AVERAGE(N14:N27)</f>
        <v>0.63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>
      <c r="B34" s="27"/>
      <c r="C34" s="27"/>
      <c r="D34" s="27"/>
      <c r="G34" s="28"/>
      <c r="H34" s="28"/>
      <c r="I34" s="28"/>
      <c r="J34" s="28"/>
    </row>
    <row r="35" spans="1:10" hidden="1">
      <c r="A35" s="21" t="e">
        <v>#REF!</v>
      </c>
      <c r="B35" s="21"/>
      <c r="C35" s="6"/>
      <c r="E35" s="21"/>
      <c r="F35" s="21"/>
      <c r="G35" s="21"/>
      <c r="H35" s="21"/>
    </row>
    <row r="36" spans="1:10" hidden="1"/>
    <row r="37" spans="1:10" ht="45" customHeight="1">
      <c r="B37" s="22" t="str">
        <f>B10</f>
        <v>MII. ARMANDO ALVARADO ALVARADO</v>
      </c>
      <c r="C37" s="22"/>
      <c r="D37" s="22"/>
      <c r="E37" s="13"/>
      <c r="F37" s="13"/>
      <c r="G37" s="40" t="s">
        <v>48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O34" sqref="O34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>
      <c r="A14" s="9" t="str">
        <f>'1'!A14</f>
        <v>PROPIEDAD DE LOS MATERIALES</v>
      </c>
      <c r="B14" s="9" t="s">
        <v>36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18</v>
      </c>
      <c r="G14" s="9">
        <v>0</v>
      </c>
      <c r="H14" s="10">
        <f t="shared" ref="H14:H19" si="0">F14/E14</f>
        <v>0.8571428571428571</v>
      </c>
      <c r="I14" s="9">
        <f t="shared" ref="I14:I28" si="1">(E14-SUM(F14:G14))-K14</f>
        <v>3</v>
      </c>
      <c r="J14" s="10">
        <f t="shared" ref="J14:J28" si="2">I14/E14</f>
        <v>0.14285714285714285</v>
      </c>
      <c r="K14" s="9">
        <v>0</v>
      </c>
      <c r="L14" s="10">
        <f t="shared" ref="L14:L28" si="3">K14/E14</f>
        <v>0</v>
      </c>
      <c r="M14" s="9">
        <v>74</v>
      </c>
      <c r="N14" s="15">
        <v>0.81</v>
      </c>
    </row>
    <row r="15" spans="1:14" s="11" customFormat="1">
      <c r="A15" s="9" t="str">
        <f>'1'!A15</f>
        <v>PROPIEDAD DE LOS MATERIALES</v>
      </c>
      <c r="B15" s="9" t="s">
        <v>36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18</v>
      </c>
      <c r="G15" s="9">
        <v>0</v>
      </c>
      <c r="H15" s="10">
        <f t="shared" si="0"/>
        <v>0.81818181818181823</v>
      </c>
      <c r="I15" s="9">
        <f t="shared" si="1"/>
        <v>4</v>
      </c>
      <c r="J15" s="10">
        <f t="shared" si="2"/>
        <v>0.18181818181818182</v>
      </c>
      <c r="K15" s="9">
        <v>0</v>
      </c>
      <c r="L15" s="10">
        <f t="shared" si="3"/>
        <v>0</v>
      </c>
      <c r="M15" s="9">
        <v>70</v>
      </c>
      <c r="N15" s="15">
        <v>0.82</v>
      </c>
    </row>
    <row r="16" spans="1:14" s="11" customFormat="1">
      <c r="A16" s="9" t="str">
        <f>'1'!A16</f>
        <v>ADMINISTRACIÓN DE PROYECTOS</v>
      </c>
      <c r="B16" s="9" t="s">
        <v>36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11</v>
      </c>
      <c r="G16" s="9">
        <v>0</v>
      </c>
      <c r="H16" s="10">
        <f t="shared" si="0"/>
        <v>0.84615384615384615</v>
      </c>
      <c r="I16" s="9">
        <f t="shared" si="1"/>
        <v>2</v>
      </c>
      <c r="J16" s="10">
        <f t="shared" si="2"/>
        <v>0.15384615384615385</v>
      </c>
      <c r="K16" s="9">
        <v>0</v>
      </c>
      <c r="L16" s="10">
        <f t="shared" si="3"/>
        <v>0</v>
      </c>
      <c r="M16" s="9">
        <v>72</v>
      </c>
      <c r="N16" s="15">
        <v>0.85</v>
      </c>
    </row>
    <row r="17" spans="1:14" s="11" customFormat="1">
      <c r="A17" s="9" t="str">
        <f>'1'!A17</f>
        <v>INVESTIGACIÓN DE OPERACIONES II</v>
      </c>
      <c r="B17" s="9" t="s">
        <v>36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10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76</v>
      </c>
      <c r="N17" s="15">
        <v>0.3</v>
      </c>
    </row>
    <row r="18" spans="1:14" s="11" customFormat="1" ht="25.5">
      <c r="A18" s="9" t="str">
        <f>'1'!A18</f>
        <v>METODOS CUANTITATIVOS PARA ADMINISTRACIÓN</v>
      </c>
      <c r="B18" s="9" t="s">
        <v>36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>
        <v>34</v>
      </c>
      <c r="G18" s="9">
        <v>0</v>
      </c>
      <c r="H18" s="10">
        <f t="shared" si="0"/>
        <v>0.94444444444444442</v>
      </c>
      <c r="I18" s="9">
        <f t="shared" si="1"/>
        <v>2</v>
      </c>
      <c r="J18" s="10">
        <f t="shared" si="2"/>
        <v>5.5555555555555552E-2</v>
      </c>
      <c r="K18" s="9">
        <v>0</v>
      </c>
      <c r="L18" s="10">
        <f t="shared" si="3"/>
        <v>0</v>
      </c>
      <c r="M18" s="9">
        <v>78</v>
      </c>
      <c r="N18" s="15">
        <v>0.72</v>
      </c>
    </row>
    <row r="19" spans="1:14" s="11" customFormat="1" ht="25.5">
      <c r="A19" s="9" t="str">
        <f>'1'!A19</f>
        <v>METODOS CUANTITATIVOS PARA ADMINISTRACIÓN</v>
      </c>
      <c r="B19" s="9" t="s">
        <v>36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>
        <v>16</v>
      </c>
      <c r="G19" s="9">
        <v>0</v>
      </c>
      <c r="H19" s="10">
        <f t="shared" si="0"/>
        <v>0.94117647058823528</v>
      </c>
      <c r="I19" s="9">
        <f t="shared" si="1"/>
        <v>1</v>
      </c>
      <c r="J19" s="10">
        <f t="shared" si="2"/>
        <v>5.8823529411764705E-2</v>
      </c>
      <c r="K19" s="9">
        <v>0</v>
      </c>
      <c r="L19" s="10">
        <f t="shared" si="3"/>
        <v>0</v>
      </c>
      <c r="M19" s="9">
        <v>80</v>
      </c>
      <c r="N19" s="15">
        <v>0.76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107</v>
      </c>
      <c r="G28" s="17">
        <f>SUM(G14:G27)</f>
        <v>0</v>
      </c>
      <c r="H28" s="18">
        <f>SUM(F28:G28)/E28</f>
        <v>0.89915966386554624</v>
      </c>
      <c r="I28" s="17">
        <f t="shared" si="1"/>
        <v>12</v>
      </c>
      <c r="J28" s="18">
        <f t="shared" si="2"/>
        <v>0.10084033613445378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0.71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>
      <c r="B34" s="27"/>
      <c r="C34" s="27"/>
      <c r="D34" s="27"/>
      <c r="G34" s="28"/>
      <c r="H34" s="28"/>
      <c r="I34" s="28"/>
      <c r="J34" s="28"/>
    </row>
    <row r="35" spans="1:10" hidden="1">
      <c r="A35" s="21" t="e">
        <v>#REF!</v>
      </c>
      <c r="B35" s="21"/>
      <c r="C35" s="6"/>
      <c r="E35" s="21"/>
      <c r="F35" s="21"/>
      <c r="G35" s="21"/>
      <c r="H35" s="21"/>
    </row>
    <row r="36" spans="1:10" hidden="1"/>
    <row r="37" spans="1:10" ht="45" customHeight="1">
      <c r="B37" s="40" t="str">
        <f>B10</f>
        <v>MII. ARMANDO ALVARADO ALVARADO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2023-06-30T22:01:42Z</dcterms:modified>
  <cp:category/>
  <cp:contentStatus/>
</cp:coreProperties>
</file>