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4" l="1"/>
  <c r="Q29" i="3" l="1"/>
  <c r="Q30" i="3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4" l="1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<sst xmlns="http://schemas.openxmlformats.org/spreadsheetml/2006/main" count="242" uniqueCount="136">
  <si>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</si>
  <si>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</si>
  <si>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</si>
  <si>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</si>
  <si>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</si>
  <si>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</si>
  <si>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</si>
  <si>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</si>
  <si>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</si>
  <si>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</si>
  <si>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</si>
  <si>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</si>
  <si>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</si>
  <si>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</si>
  <si>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</si>
  <si>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</si>
  <si>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</si>
  <si>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</si>
  <si>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</si>
  <si>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</si>
  <si>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</si>
  <si>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</si>
  <si>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</si>
  <si>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</si>
  <si>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</si>
  <si>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</si>
  <si>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</si>
  <si>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</si>
  <si>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</si>
  <si>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</si>
  <si>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</si>
  <si>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</si>
  <si>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</si>
  <si>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</si>
  <si>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</si>
  <si>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</si>
  <si>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</si>
  <si>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</si>
  <si>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</si>
  <si>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</si>
  <si>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</si>
  <si>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</si>
  <si>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</si>
  <si>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</si>
  <si>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</si>
  <si>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</si>
  <si>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</si>
  <si>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</si>
  <si>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</si>
  <si>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</si>
  <si>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</si>
  <si>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</si>
  <si>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</si>
  <si>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</si>
  <si>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</si>
  <si>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</si>
  <si>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</si>
  <si>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</si>
  <si>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</si>
  <si>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</si>
  <si>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</si>
  <si>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</si>
  <si>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</si>
  <si>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</si>
  <si>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</si>
  <si>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</si>
  <si>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</si>
  <si>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</si>
  <si>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</si>
  <si>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</si>
  <si>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</si>
  <si>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</si>
  <si>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</si>
  <si>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</si>
  <si>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</si>
  <si>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</si>
  <si>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</si>
  <si>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</si>
  <si>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</si>
  <si>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</si>
  <si>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</si>
  <si>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</si>
  <si>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</si>
  <si>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</si>
  <si>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</si>
  <si>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</si>
  <si>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</si>
  <si>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</si>
  <si>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</si>
  <si>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</si>
  <si>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</si>
  <si>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</si>
  <si>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</si>
  <si>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</si>
  <si>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</si>
  <si>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</si>
  <si>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</si>
  <si>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</si>
  <si>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</si>
  <si>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</si>
  <si>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</si>
  <si>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</si>
  <si>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</si>
  <si>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</si>
  <si>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</si>
  <si>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</si>
  <si>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</si>
  <si>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</si>
  <si>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</si>
  <si>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</si>
  <si>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</si>
  <si>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</si>
  <si>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</si>
  <si>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</si>
  <si>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</si>
  <si>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</si>
  <si>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</si>
  <si>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</si>
  <si>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</si>
  <si>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</si>
  <si>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</si>
  <si>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</si>
  <si>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</si>
  <si>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</si>
  <si>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</si>
  <si>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</si>
  <si>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</si>
  <si>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</si>
  <si>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</si>
  <si>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</si>
  <si>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</si>
  <si>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</si>
  <si>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</si>
  <si>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</si>
  <si>
    <t>MARTINEZ AGUIRRE IVETT MONTSERRAT</t>
  </si>
  <si>
    <t>211U0095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</si>
</sst>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25">
      <c r="C4" t="s">
        <v>0</v>
      </c>
      <c r="D4" s="64" t="s">
        <v>24</v>
      </c>
      <c r="E4" s="64"/>
      <c r="F4" s="64"/>
      <c r="G4" s="64"/>
      <c r="I4" t="s">
        <v>1</v>
      </c>
      <c r="J4" s="53" t="s">
        <v>25</v>
      </c>
      <c r="K4" s="53"/>
      <c r="M4" t="s">
        <v>2</v>
      </c>
      <c r="N4" s="54">
        <v>45006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32</v>
      </c>
      <c r="E6" s="53"/>
      <c r="F6" s="53"/>
      <c r="G6" s="53"/>
      <c r="I6" s="57" t="s">
        <v>22</v>
      </c>
      <c r="J6" s="57"/>
      <c r="K6" s="58" t="s">
        <v>26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101</v>
      </c>
      <c r="D9" s="47" t="str">
        <f>[1]Hoja1!B4</f>
        <v>ALAVEZ DE LA HOZ ALFREDO</v>
      </c>
      <c r="E9" s="48"/>
      <c r="F9" s="48"/>
      <c r="G9" s="48"/>
      <c r="H9" s="48"/>
      <c r="I9" s="50"/>
      <c r="J9" s="28">
        <v>86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12.285714285714286</v>
      </c>
    </row>
    <row r="10" spans="2:18" x14ac:dyDescent="0.25">
      <c r="B10" s="7">
        <f>B9+1</f>
        <v>2</v>
      </c>
      <c r="C10" s="7" t="s">
        <v>102</v>
      </c>
      <c r="D10" s="47" t="str">
        <f>[1]Hoja1!B5</f>
        <v>AREVALO DOMINGUEZ MILDRED</v>
      </c>
      <c r="E10" s="48"/>
      <c r="F10" s="48"/>
      <c r="G10" s="48"/>
      <c r="H10" s="48"/>
      <c r="I10" s="50"/>
      <c r="J10" s="4">
        <v>88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12.571428571428571</v>
      </c>
    </row>
    <row r="11" spans="2:18" x14ac:dyDescent="0.25">
      <c r="B11" s="7">
        <f t="shared" ref="B11:B53" si="1">B10+1</f>
        <v>3</v>
      </c>
      <c r="C11" s="7" t="s">
        <v>103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">
        <v>93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13.285714285714286</v>
      </c>
    </row>
    <row r="12" spans="2:18" x14ac:dyDescent="0.25">
      <c r="B12" s="7">
        <f t="shared" si="1"/>
        <v>4</v>
      </c>
      <c r="C12" s="7" t="s">
        <v>104</v>
      </c>
      <c r="D12" s="30" t="str">
        <f>[1]Hoja1!B8</f>
        <v>BUSTAMANTE REYES KARLA</v>
      </c>
      <c r="E12" s="31"/>
      <c r="F12" s="31"/>
      <c r="G12" s="31"/>
      <c r="H12" s="31"/>
      <c r="I12" s="32"/>
      <c r="J12" s="4">
        <v>39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5.5714285714285712</v>
      </c>
    </row>
    <row r="13" spans="2:18" x14ac:dyDescent="0.25">
      <c r="B13" s="7">
        <f t="shared" si="1"/>
        <v>5</v>
      </c>
      <c r="C13" s="7" t="s">
        <v>105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">
        <v>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12.571428571428571</v>
      </c>
    </row>
    <row r="14" spans="2:18" x14ac:dyDescent="0.25">
      <c r="B14" s="7">
        <f t="shared" si="1"/>
        <v>6</v>
      </c>
      <c r="C14" s="7" t="s">
        <v>106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">
        <v>100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7">
        <f t="shared" si="1"/>
        <v>7</v>
      </c>
      <c r="C15" s="7" t="s">
        <v>107</v>
      </c>
      <c r="D15" s="30" t="str">
        <f>[1]Hoja1!B11</f>
        <v>CHIBAMBA SEBA LUIS MARIO</v>
      </c>
      <c r="E15" s="31"/>
      <c r="F15" s="31"/>
      <c r="G15" s="31"/>
      <c r="H15" s="31"/>
      <c r="I15" s="32"/>
      <c r="J15" s="4">
        <v>73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10.428571428571429</v>
      </c>
    </row>
    <row r="16" spans="2:18" x14ac:dyDescent="0.25">
      <c r="B16" s="7">
        <f t="shared" si="1"/>
        <v>8</v>
      </c>
      <c r="C16" s="7" t="s">
        <v>108</v>
      </c>
      <c r="D16" s="30" t="str">
        <f>[1]Hoja1!B12</f>
        <v>CRUZ BELLO YADIRA</v>
      </c>
      <c r="E16" s="31"/>
      <c r="F16" s="31"/>
      <c r="G16" s="31"/>
      <c r="H16" s="31"/>
      <c r="I16" s="32"/>
      <c r="J16" s="4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2:17" x14ac:dyDescent="0.25">
      <c r="B17" s="7">
        <f t="shared" si="1"/>
        <v>9</v>
      </c>
      <c r="C17" s="7" t="s">
        <v>109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12.857142857142858</v>
      </c>
    </row>
    <row r="18" spans="2:17" x14ac:dyDescent="0.25">
      <c r="B18" s="7">
        <f t="shared" si="1"/>
        <v>10</v>
      </c>
      <c r="C18" s="7" t="s">
        <v>110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">
        <v>94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13.428571428571429</v>
      </c>
    </row>
    <row r="19" spans="2:17" x14ac:dyDescent="0.25">
      <c r="B19" s="7">
        <f t="shared" si="1"/>
        <v>11</v>
      </c>
      <c r="C19" s="7" t="s">
        <v>111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">
        <v>98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14</v>
      </c>
    </row>
    <row r="20" spans="2:17" x14ac:dyDescent="0.25">
      <c r="B20" s="7">
        <f t="shared" si="1"/>
        <v>12</v>
      </c>
      <c r="C20" s="7" t="s">
        <v>112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">
        <v>88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12.571428571428571</v>
      </c>
    </row>
    <row r="21" spans="2:17" x14ac:dyDescent="0.25">
      <c r="B21" s="7">
        <f t="shared" si="1"/>
        <v>13</v>
      </c>
      <c r="C21" s="7" t="s">
        <v>113</v>
      </c>
      <c r="D21" s="30" t="str">
        <f>[1]Hoja1!B17</f>
        <v>FONSECA LOPEZ EDSON JAIR</v>
      </c>
      <c r="E21" s="31"/>
      <c r="F21" s="31"/>
      <c r="G21" s="31"/>
      <c r="H21" s="31"/>
      <c r="I21" s="32"/>
      <c r="J21" s="4">
        <v>86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12.285714285714286</v>
      </c>
    </row>
    <row r="22" spans="2:17" x14ac:dyDescent="0.25">
      <c r="B22" s="7">
        <f t="shared" si="1"/>
        <v>14</v>
      </c>
      <c r="C22" s="7" t="s">
        <v>114</v>
      </c>
      <c r="D22" s="30" t="str">
        <f>[1]Hoja1!B18</f>
        <v>FRANCO ALONSO MARTIN</v>
      </c>
      <c r="E22" s="31"/>
      <c r="F22" s="31"/>
      <c r="G22" s="31"/>
      <c r="H22" s="31"/>
      <c r="I22" s="32"/>
      <c r="J22" s="4">
        <v>79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11.285714285714286</v>
      </c>
    </row>
    <row r="23" spans="2:17" x14ac:dyDescent="0.25">
      <c r="B23" s="7">
        <f t="shared" si="1"/>
        <v>15</v>
      </c>
      <c r="C23" s="7" t="s">
        <v>81</v>
      </c>
      <c r="D23" s="30" t="str">
        <f>[1]Hoja1!B19</f>
        <v>GARCIA CRUZ  RUTH</v>
      </c>
      <c r="E23" s="31"/>
      <c r="F23" s="31"/>
      <c r="G23" s="31"/>
      <c r="H23" s="31"/>
      <c r="I23" s="32"/>
      <c r="J23" s="4">
        <v>93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13.285714285714286</v>
      </c>
    </row>
    <row r="24" spans="2:17" x14ac:dyDescent="0.25">
      <c r="B24" s="7">
        <f t="shared" si="1"/>
        <v>16</v>
      </c>
      <c r="C24" s="7" t="s">
        <v>115</v>
      </c>
      <c r="D24" s="30" t="str">
        <f>[1]Hoja1!B20</f>
        <v>GARCIA RUEDA ANDREK EDUARDO</v>
      </c>
      <c r="E24" s="31"/>
      <c r="F24" s="31"/>
      <c r="G24" s="31"/>
      <c r="H24" s="31"/>
      <c r="I24" s="32"/>
      <c r="J24" s="4">
        <v>92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13.142857142857142</v>
      </c>
    </row>
    <row r="25" spans="2:17" x14ac:dyDescent="0.25">
      <c r="B25" s="7">
        <f t="shared" si="1"/>
        <v>17</v>
      </c>
      <c r="C25" s="7" t="s">
        <v>116</v>
      </c>
      <c r="D25" s="30" t="str">
        <f>[1]Hoja1!B21</f>
        <v xml:space="preserve">GOMEZ SANTOS JOSE ROGELIO </v>
      </c>
      <c r="E25" s="31"/>
      <c r="F25" s="31"/>
      <c r="G25" s="31"/>
      <c r="H25" s="31"/>
      <c r="I25" s="32"/>
      <c r="J25" s="35">
        <v>87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12.428571428571429</v>
      </c>
    </row>
    <row r="26" spans="2:17" x14ac:dyDescent="0.25">
      <c r="B26" s="7">
        <f t="shared" si="1"/>
        <v>18</v>
      </c>
      <c r="C26" s="7" t="s">
        <v>117</v>
      </c>
      <c r="D26" s="30" t="str">
        <f>[1]Hoja1!B22</f>
        <v>HERNANDEZ QUINO CRISTINA DEL C.</v>
      </c>
      <c r="E26" s="31"/>
      <c r="F26" s="31"/>
      <c r="G26" s="31"/>
      <c r="H26" s="31"/>
      <c r="I26" s="32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 t="s">
        <v>118</v>
      </c>
      <c r="D27" s="30" t="str">
        <f>[1]Hoja1!B23</f>
        <v>HERNANDEZ VELAZQUEZ RENEE</v>
      </c>
      <c r="E27" s="31"/>
      <c r="F27" s="31"/>
      <c r="G27" s="31"/>
      <c r="H27" s="31"/>
      <c r="I27" s="32"/>
      <c r="J27" s="19">
        <v>94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13.428571428571429</v>
      </c>
    </row>
    <row r="28" spans="2:17" x14ac:dyDescent="0.25">
      <c r="B28" s="7">
        <f t="shared" si="1"/>
        <v>20</v>
      </c>
      <c r="C28" s="7" t="s">
        <v>119</v>
      </c>
      <c r="D28" s="30" t="str">
        <f>[1]Hoja1!B24</f>
        <v>IXTEPAN JAUREGUI DAYANA</v>
      </c>
      <c r="E28" s="31"/>
      <c r="F28" s="31"/>
      <c r="G28" s="31"/>
      <c r="H28" s="31"/>
      <c r="I28" s="32"/>
      <c r="J28" s="19">
        <v>98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14</v>
      </c>
    </row>
    <row r="29" spans="2:17" x14ac:dyDescent="0.25">
      <c r="B29" s="7">
        <f t="shared" si="1"/>
        <v>21</v>
      </c>
      <c r="C29" s="7" t="s">
        <v>120</v>
      </c>
      <c r="D29" s="30" t="str">
        <f>[1]Hoja1!B25</f>
        <v>LUCHO COTO FATIMA DE JESUS</v>
      </c>
      <c r="E29" s="31"/>
      <c r="F29" s="31"/>
      <c r="G29" s="31"/>
      <c r="H29" s="31"/>
      <c r="I29" s="32"/>
      <c r="J29" s="19">
        <v>98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14</v>
      </c>
    </row>
    <row r="30" spans="2:17" x14ac:dyDescent="0.25">
      <c r="B30" s="7">
        <f t="shared" si="1"/>
        <v>22</v>
      </c>
      <c r="C30" s="7" t="s">
        <v>123</v>
      </c>
      <c r="D30" s="30" t="str">
        <f>[1]Hoja1!B26</f>
        <v>LUCHO MIXTEGA JUAN FERNANDO</v>
      </c>
      <c r="E30" s="31"/>
      <c r="F30" s="31"/>
      <c r="G30" s="31"/>
      <c r="H30" s="31"/>
      <c r="I30" s="32"/>
      <c r="J30" s="19">
        <v>98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14</v>
      </c>
    </row>
    <row r="31" spans="2:17" x14ac:dyDescent="0.25">
      <c r="B31" s="7">
        <f t="shared" si="1"/>
        <v>23</v>
      </c>
      <c r="C31" s="7" t="s">
        <v>121</v>
      </c>
      <c r="D31" s="30" t="str">
        <f>[1]Hoja1!B27</f>
        <v>MARTINEZ ROSAS DANIEL AZAHEL</v>
      </c>
      <c r="E31" s="31"/>
      <c r="F31" s="31"/>
      <c r="G31" s="31"/>
      <c r="H31" s="31"/>
      <c r="I31" s="32"/>
      <c r="J31" s="19">
        <v>86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12.285714285714286</v>
      </c>
    </row>
    <row r="32" spans="2:17" x14ac:dyDescent="0.25">
      <c r="B32" s="7">
        <f t="shared" si="1"/>
        <v>24</v>
      </c>
      <c r="C32" s="7" t="s">
        <v>122</v>
      </c>
      <c r="D32" s="30" t="str">
        <f>[1]Hoja1!B28</f>
        <v>ORTIZ APARICIO CONCEPCION DEL C.</v>
      </c>
      <c r="E32" s="31"/>
      <c r="F32" s="31"/>
      <c r="G32" s="31"/>
      <c r="H32" s="31"/>
      <c r="I32" s="32"/>
      <c r="J32" s="19">
        <v>88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12.571428571428571</v>
      </c>
    </row>
    <row r="33" spans="2:17" x14ac:dyDescent="0.25">
      <c r="B33" s="7">
        <f t="shared" si="1"/>
        <v>25</v>
      </c>
      <c r="C33" s="7" t="s">
        <v>132</v>
      </c>
      <c r="D33" s="47" t="str">
        <f>[1]Hoja1!B29</f>
        <v>PATRACA MORALES ASHLEY SHERLYN</v>
      </c>
      <c r="E33" s="48"/>
      <c r="F33" s="48"/>
      <c r="G33" s="48"/>
      <c r="H33" s="49"/>
      <c r="I33" s="50"/>
      <c r="J33" s="19">
        <v>93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13.285714285714286</v>
      </c>
    </row>
    <row r="34" spans="2:17" x14ac:dyDescent="0.25">
      <c r="B34" s="7">
        <f t="shared" si="1"/>
        <v>26</v>
      </c>
      <c r="C34" s="36" t="s">
        <v>124</v>
      </c>
      <c r="D34" s="30" t="s">
        <v>100</v>
      </c>
      <c r="E34" s="30"/>
      <c r="F34" s="30"/>
      <c r="G34" s="30"/>
      <c r="H34" s="31"/>
      <c r="J34" s="33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0</v>
      </c>
    </row>
    <row r="35" spans="2:17" x14ac:dyDescent="0.25">
      <c r="B35" s="7">
        <f t="shared" si="1"/>
        <v>27</v>
      </c>
      <c r="C35" s="7" t="s">
        <v>133</v>
      </c>
      <c r="D35" s="47" t="str">
        <f>[1]Hoja1!B30</f>
        <v>PEREZ MARTINEZ ESTEFANI</v>
      </c>
      <c r="E35" s="48"/>
      <c r="F35" s="48"/>
      <c r="G35" s="48"/>
      <c r="H35" s="51"/>
      <c r="I35" s="50"/>
      <c r="J35" s="19">
        <v>100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14.285714285714286</v>
      </c>
    </row>
    <row r="36" spans="2:17" x14ac:dyDescent="0.25">
      <c r="B36" s="7">
        <f t="shared" si="1"/>
        <v>28</v>
      </c>
      <c r="C36" s="7" t="s">
        <v>125</v>
      </c>
      <c r="D36" s="47" t="str">
        <f>[1]Hoja1!B31</f>
        <v>PUCHETA PEREZ JONATHAN</v>
      </c>
      <c r="E36" s="48"/>
      <c r="F36" s="48"/>
      <c r="G36" s="48"/>
      <c r="H36" s="48"/>
      <c r="I36" s="50"/>
      <c r="J36" s="19">
        <v>98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14</v>
      </c>
    </row>
    <row r="37" spans="2:17" x14ac:dyDescent="0.25">
      <c r="B37" s="7">
        <f t="shared" si="1"/>
        <v>29</v>
      </c>
      <c r="C37" s="7" t="s">
        <v>126</v>
      </c>
      <c r="D37" s="47" t="str">
        <f>[1]Hoja1!B32</f>
        <v>RAMIREZ OLIN JAIR</v>
      </c>
      <c r="E37" s="48"/>
      <c r="F37" s="48"/>
      <c r="G37" s="48"/>
      <c r="H37" s="48"/>
      <c r="I37" s="50"/>
      <c r="J37" s="4">
        <v>100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14.285714285714286</v>
      </c>
    </row>
    <row r="38" spans="2:17" x14ac:dyDescent="0.25">
      <c r="B38" s="7">
        <f t="shared" si="1"/>
        <v>30</v>
      </c>
      <c r="C38" s="7" t="s">
        <v>127</v>
      </c>
      <c r="D38" s="47" t="str">
        <f>[1]Hoja1!B33</f>
        <v>REYES DE DIOS ITZEL DEL CARMEN</v>
      </c>
      <c r="E38" s="48"/>
      <c r="F38" s="48"/>
      <c r="G38" s="48"/>
      <c r="H38" s="48"/>
      <c r="I38" s="50"/>
      <c r="J38" s="4">
        <v>90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12.857142857142858</v>
      </c>
    </row>
    <row r="39" spans="2:17" x14ac:dyDescent="0.25">
      <c r="B39" s="7">
        <f t="shared" si="1"/>
        <v>31</v>
      </c>
      <c r="C39" s="7" t="s">
        <v>128</v>
      </c>
      <c r="D39" s="47" t="str">
        <f>[1]Hoja1!B34</f>
        <v>SANCHEZ BARRAZA ANGEL DE JESUS</v>
      </c>
      <c r="E39" s="48"/>
      <c r="F39" s="48"/>
      <c r="G39" s="48"/>
      <c r="H39" s="48"/>
      <c r="I39" s="50"/>
      <c r="J39" s="4">
        <v>95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13.571428571428571</v>
      </c>
    </row>
    <row r="40" spans="2:17" x14ac:dyDescent="0.25">
      <c r="B40" s="7">
        <f t="shared" si="1"/>
        <v>32</v>
      </c>
      <c r="C40" s="7" t="s">
        <v>129</v>
      </c>
      <c r="D40" s="47" t="str">
        <f>[1]Hoja1!B35</f>
        <v>TEOBA COTO EDUARDO</v>
      </c>
      <c r="E40" s="48"/>
      <c r="F40" s="48"/>
      <c r="G40" s="48"/>
      <c r="H40" s="48"/>
      <c r="I40" s="50"/>
      <c r="J40" s="4">
        <v>100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>SUM(J40:P40)/7</f>
        <v>14.285714285714286</v>
      </c>
    </row>
    <row r="41" spans="2:17" x14ac:dyDescent="0.25">
      <c r="B41" s="7">
        <f t="shared" si="1"/>
        <v>33</v>
      </c>
      <c r="C41" s="7" t="s">
        <v>130</v>
      </c>
      <c r="D41" s="47" t="str">
        <f>[1]Hoja1!B36</f>
        <v>TEPOX DE JESUS ALEJANDRA</v>
      </c>
      <c r="E41" s="48"/>
      <c r="F41" s="48"/>
      <c r="G41" s="48"/>
      <c r="H41" s="48"/>
      <c r="I41" s="50"/>
      <c r="J41" s="4">
        <v>98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14</v>
      </c>
    </row>
    <row r="42" spans="2:17" x14ac:dyDescent="0.25">
      <c r="B42" s="7">
        <f t="shared" si="1"/>
        <v>34</v>
      </c>
      <c r="C42" s="7" t="s">
        <v>131</v>
      </c>
      <c r="D42" s="47" t="str">
        <f>[1]Hoja1!B37</f>
        <v>XIMEO TEOBA CRISTIAN URIEL</v>
      </c>
      <c r="E42" s="48"/>
      <c r="F42" s="48"/>
      <c r="G42" s="48"/>
      <c r="H42" s="48"/>
      <c r="I42" s="50"/>
      <c r="J42" s="4">
        <v>52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7.4285714285714288</v>
      </c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0"/>
      <c r="H54" s="60" t="s">
        <v>19</v>
      </c>
      <c r="I54" s="60"/>
      <c r="J54" s="23">
        <f>COUNTIF(J9:J53,"&gt;=70")</f>
        <v>31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11"/>
      <c r="H55" s="61" t="s">
        <v>20</v>
      </c>
      <c r="I55" s="61"/>
      <c r="J55" s="24">
        <f>COUNTIF(J9:J53,"&lt;70")</f>
        <v>3</v>
      </c>
      <c r="K55" s="24">
        <f t="shared" ref="K55:Q55" si="5">COUNTIF(K9:K53,"&lt;70")</f>
        <v>34</v>
      </c>
      <c r="L55" s="24">
        <f t="shared" si="5"/>
        <v>34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42"/>
      <c r="D56" s="42"/>
      <c r="E56" s="42"/>
      <c r="H56" s="61" t="s">
        <v>21</v>
      </c>
      <c r="I56" s="61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42"/>
      <c r="D57" s="42"/>
      <c r="E57" s="10"/>
      <c r="F57" s="12"/>
      <c r="H57" s="62" t="s">
        <v>16</v>
      </c>
      <c r="I57" s="62"/>
      <c r="J57" s="25">
        <f>J54/J56</f>
        <v>0.91176470588235292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0"/>
      <c r="F58" s="12"/>
      <c r="H58" s="62" t="s">
        <v>17</v>
      </c>
      <c r="I58" s="62"/>
      <c r="J58" s="25">
        <f>J55/J56</f>
        <v>8.8235294117647065E-2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6" t="s">
        <v>18</v>
      </c>
      <c r="K62" s="56"/>
      <c r="L62" s="56"/>
      <c r="M62" s="56"/>
      <c r="N62" s="56"/>
      <c r="O62" s="56"/>
      <c r="P62" s="56"/>
    </row>
  </sheetData>
  <mergeCells count="44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D48:I48"/>
    <mergeCell ref="D33:I33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X13" sqref="X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4" t="s">
        <v>27</v>
      </c>
      <c r="E4" s="64"/>
      <c r="F4" s="64"/>
      <c r="G4" s="64"/>
      <c r="I4" t="s">
        <v>1</v>
      </c>
      <c r="J4" s="53" t="s">
        <v>28</v>
      </c>
      <c r="K4" s="53"/>
      <c r="M4" t="s">
        <v>2</v>
      </c>
      <c r="N4" s="54">
        <v>45005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29</v>
      </c>
      <c r="E6" s="53"/>
      <c r="F6" s="53"/>
      <c r="G6" s="53"/>
      <c r="I6" s="57" t="s">
        <v>22</v>
      </c>
      <c r="J6" s="57"/>
      <c r="K6" s="58" t="s">
        <v>26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78</v>
      </c>
      <c r="D9" s="65" t="str">
        <f>[1]Hoja1!B42</f>
        <v>ANDRADE HERRERA PERLA</v>
      </c>
      <c r="E9" s="65"/>
      <c r="F9" s="65"/>
      <c r="G9" s="65"/>
      <c r="H9" s="65"/>
      <c r="I9" s="65"/>
      <c r="J9" s="19">
        <v>91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</v>
      </c>
    </row>
    <row r="10" spans="2:18" x14ac:dyDescent="0.25">
      <c r="B10" s="18">
        <f>B9+1</f>
        <v>2</v>
      </c>
      <c r="C10" s="18" t="s">
        <v>79</v>
      </c>
      <c r="D10" s="65" t="str">
        <f>[1]Hoja1!B43</f>
        <v>BELLI XALA DANNA ZARED</v>
      </c>
      <c r="E10" s="65"/>
      <c r="F10" s="65"/>
      <c r="G10" s="65"/>
      <c r="H10" s="65"/>
      <c r="I10" s="65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80</v>
      </c>
      <c r="D11" s="65" t="str">
        <f>[1]Hoja1!B44</f>
        <v>BERNAL VELASCO DIANA CAROLINA</v>
      </c>
      <c r="E11" s="65"/>
      <c r="F11" s="65"/>
      <c r="G11" s="65"/>
      <c r="H11" s="65"/>
      <c r="I11" s="65"/>
      <c r="J11" s="19">
        <v>94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13.428571428571429</v>
      </c>
    </row>
    <row r="12" spans="2:18" x14ac:dyDescent="0.25">
      <c r="B12" s="18">
        <f t="shared" si="1"/>
        <v>4</v>
      </c>
      <c r="C12" s="18" t="s">
        <v>81</v>
      </c>
      <c r="D12" s="65" t="str">
        <f>[1]Hoja1!B45</f>
        <v>CARRERA MARTINEZ ANDRE JALIL</v>
      </c>
      <c r="E12" s="65"/>
      <c r="F12" s="65"/>
      <c r="G12" s="65"/>
      <c r="H12" s="65"/>
      <c r="I12" s="65"/>
      <c r="J12" s="19">
        <v>85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12.142857142857142</v>
      </c>
    </row>
    <row r="13" spans="2:18" x14ac:dyDescent="0.25">
      <c r="B13" s="18">
        <f t="shared" si="1"/>
        <v>5</v>
      </c>
      <c r="C13" s="18" t="s">
        <v>82</v>
      </c>
      <c r="D13" s="65" t="s">
        <v>76</v>
      </c>
      <c r="E13" s="65"/>
      <c r="F13" s="65"/>
      <c r="G13" s="65"/>
      <c r="H13" s="65"/>
      <c r="I13" s="65"/>
      <c r="J13" s="34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83</v>
      </c>
      <c r="D14" s="65" t="s">
        <v>77</v>
      </c>
      <c r="E14" s="65"/>
      <c r="F14" s="65"/>
      <c r="G14" s="65"/>
      <c r="H14" s="65"/>
      <c r="I14" s="65"/>
      <c r="J14" s="66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 x14ac:dyDescent="0.25">
      <c r="B15" s="18">
        <f t="shared" si="1"/>
        <v>7</v>
      </c>
      <c r="C15" s="18" t="s">
        <v>84</v>
      </c>
      <c r="D15" s="65" t="str">
        <f>[1]Hoja1!B46</f>
        <v>DOMINGUEZ REYES KARLA MICHELLE</v>
      </c>
      <c r="E15" s="65"/>
      <c r="F15" s="65"/>
      <c r="G15" s="65"/>
      <c r="H15" s="65"/>
      <c r="I15" s="65"/>
      <c r="J15" s="19">
        <v>89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12.714285714285714</v>
      </c>
    </row>
    <row r="16" spans="2:18" x14ac:dyDescent="0.25">
      <c r="B16" s="18">
        <f t="shared" si="1"/>
        <v>8</v>
      </c>
      <c r="C16" s="18" t="s">
        <v>85</v>
      </c>
      <c r="D16" s="30" t="str">
        <f>[1]Hoja1!B47</f>
        <v>HERNANDEZ SANTOS JAIME</v>
      </c>
      <c r="E16" s="31"/>
      <c r="F16" s="31"/>
      <c r="G16" s="31"/>
      <c r="H16" s="31"/>
      <c r="I16" s="32"/>
      <c r="J16" s="29">
        <v>86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12.285714285714286</v>
      </c>
    </row>
    <row r="17" spans="2:17" x14ac:dyDescent="0.25">
      <c r="B17" s="18">
        <f t="shared" si="1"/>
        <v>9</v>
      </c>
      <c r="C17" s="18" t="s">
        <v>86</v>
      </c>
      <c r="D17" s="30" t="str">
        <f>[1]Hoja1!B48</f>
        <v>HERNANDEZ ZAPOT MARIA FERNANDA</v>
      </c>
      <c r="E17" s="31"/>
      <c r="F17" s="31"/>
      <c r="G17" s="31"/>
      <c r="H17" s="31"/>
      <c r="I17" s="32"/>
      <c r="J17" s="29">
        <v>90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12.857142857142858</v>
      </c>
    </row>
    <row r="18" spans="2:17" x14ac:dyDescent="0.25">
      <c r="B18" s="18">
        <f t="shared" si="1"/>
        <v>10</v>
      </c>
      <c r="C18" s="18" t="s">
        <v>87</v>
      </c>
      <c r="D18" s="30" t="str">
        <f>[1]Hoja1!B49</f>
        <v>LOPEZ FIGUEROLA EDWIN DE JESUS</v>
      </c>
      <c r="E18" s="31"/>
      <c r="F18" s="31"/>
      <c r="G18" s="31"/>
      <c r="H18" s="31"/>
      <c r="I18" s="32"/>
      <c r="J18" s="29">
        <v>60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8.5714285714285712</v>
      </c>
    </row>
    <row r="19" spans="2:17" x14ac:dyDescent="0.25">
      <c r="B19" s="18">
        <f t="shared" si="1"/>
        <v>11</v>
      </c>
      <c r="C19" s="18" t="s">
        <v>88</v>
      </c>
      <c r="D19" s="30" t="str">
        <f>[1]Hoja1!B50</f>
        <v>LOPEZ LUCHO LUZ NAOMI</v>
      </c>
      <c r="E19" s="31"/>
      <c r="F19" s="31"/>
      <c r="G19" s="31"/>
      <c r="H19" s="31"/>
      <c r="I19" s="32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89</v>
      </c>
      <c r="D20" s="30" t="str">
        <f>[1]Hoja1!B51</f>
        <v>MONTALVO DOMINGUEZ KIARA VALERIA</v>
      </c>
      <c r="E20" s="31"/>
      <c r="F20" s="31"/>
      <c r="G20" s="31"/>
      <c r="H20" s="31"/>
      <c r="I20" s="32"/>
      <c r="J20" s="29">
        <v>78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11.142857142857142</v>
      </c>
    </row>
    <row r="21" spans="2:17" x14ac:dyDescent="0.25">
      <c r="B21" s="18">
        <f t="shared" si="1"/>
        <v>13</v>
      </c>
      <c r="C21" s="18" t="s">
        <v>90</v>
      </c>
      <c r="D21" s="30" t="str">
        <f>[1]Hoja1!B52</f>
        <v>MORENO CASTRO ADRIAN DE JESUS</v>
      </c>
      <c r="E21" s="31"/>
      <c r="F21" s="31"/>
      <c r="G21" s="31"/>
      <c r="H21" s="31"/>
      <c r="I21" s="32"/>
      <c r="J21" s="29">
        <v>96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13.714285714285714</v>
      </c>
    </row>
    <row r="22" spans="2:17" x14ac:dyDescent="0.25">
      <c r="B22" s="18">
        <f t="shared" si="1"/>
        <v>14</v>
      </c>
      <c r="C22" s="18" t="s">
        <v>91</v>
      </c>
      <c r="D22" s="30" t="str">
        <f>[1]Hoja1!B53</f>
        <v>OLIVEROS ISIDORO VANIA</v>
      </c>
      <c r="E22" s="31"/>
      <c r="F22" s="31"/>
      <c r="G22" s="31"/>
      <c r="H22" s="31"/>
      <c r="I22" s="32"/>
      <c r="J22" s="2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25">
      <c r="B23" s="18">
        <f t="shared" si="1"/>
        <v>15</v>
      </c>
      <c r="C23" s="18" t="s">
        <v>92</v>
      </c>
      <c r="D23" s="30" t="str">
        <f>[1]Hoja1!B54</f>
        <v>ORTIZ MARCIAL MONSERRAT</v>
      </c>
      <c r="E23" s="31"/>
      <c r="F23" s="31"/>
      <c r="G23" s="31"/>
      <c r="H23" s="31"/>
      <c r="I23" s="32"/>
      <c r="J23" s="29">
        <v>98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</v>
      </c>
    </row>
    <row r="24" spans="2:17" x14ac:dyDescent="0.25">
      <c r="B24" s="18">
        <f t="shared" si="1"/>
        <v>16</v>
      </c>
      <c r="C24" s="18" t="s">
        <v>93</v>
      </c>
      <c r="D24" s="30" t="str">
        <f>[1]Hoja1!B55</f>
        <v>PEREZ REYES STEFANY GABRIELA</v>
      </c>
      <c r="E24" s="31"/>
      <c r="F24" s="31"/>
      <c r="G24" s="31"/>
      <c r="H24" s="31"/>
      <c r="I24" s="32"/>
      <c r="J24" s="29">
        <v>96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13.714285714285714</v>
      </c>
    </row>
    <row r="25" spans="2:17" x14ac:dyDescent="0.25">
      <c r="B25" s="18">
        <f t="shared" si="1"/>
        <v>17</v>
      </c>
      <c r="C25" s="18" t="s">
        <v>94</v>
      </c>
      <c r="D25" s="30" t="str">
        <f>[1]Hoja1!B56</f>
        <v>POLITO MACARIO MAURICIO</v>
      </c>
      <c r="E25" s="31"/>
      <c r="F25" s="31"/>
      <c r="G25" s="31"/>
      <c r="H25" s="31"/>
      <c r="I25" s="32"/>
      <c r="J25" s="29">
        <v>87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12.428571428571429</v>
      </c>
    </row>
    <row r="26" spans="2:17" x14ac:dyDescent="0.25">
      <c r="B26" s="18">
        <f t="shared" si="1"/>
        <v>18</v>
      </c>
      <c r="C26" s="18" t="s">
        <v>95</v>
      </c>
      <c r="D26" s="30" t="str">
        <f>[1]Hoja1!B57</f>
        <v>ROQUE VEGA CARLOS EDUARDO</v>
      </c>
      <c r="E26" s="31"/>
      <c r="F26" s="31"/>
      <c r="G26" s="31"/>
      <c r="H26" s="31"/>
      <c r="I26" s="32"/>
      <c r="J26" s="29">
        <v>91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</v>
      </c>
    </row>
    <row r="27" spans="2:17" x14ac:dyDescent="0.25">
      <c r="B27" s="18">
        <f t="shared" si="1"/>
        <v>19</v>
      </c>
      <c r="C27" s="18" t="s">
        <v>96</v>
      </c>
      <c r="D27" s="30" t="str">
        <f>[1]Hoja1!B58</f>
        <v>SOSA MARTINEZ JESSICA ALEJANDRA</v>
      </c>
      <c r="E27" s="31"/>
      <c r="F27" s="31"/>
      <c r="G27" s="31"/>
      <c r="H27" s="31"/>
      <c r="I27" s="32"/>
      <c r="J27" s="29">
        <v>82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11.714285714285714</v>
      </c>
    </row>
    <row r="28" spans="2:17" x14ac:dyDescent="0.25">
      <c r="B28" s="18">
        <f t="shared" si="1"/>
        <v>20</v>
      </c>
      <c r="C28" s="18" t="s">
        <v>97</v>
      </c>
      <c r="D28" s="30" t="str">
        <f>[1]Hoja1!B59</f>
        <v>URIETA MARTINEZ KAREN</v>
      </c>
      <c r="E28" s="31"/>
      <c r="F28" s="31"/>
      <c r="G28" s="31"/>
      <c r="H28" s="31"/>
      <c r="I28" s="32"/>
      <c r="J28" s="29">
        <v>65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9.2857142857142865</v>
      </c>
    </row>
    <row r="29" spans="2:17" x14ac:dyDescent="0.25">
      <c r="B29" s="18">
        <f t="shared" si="1"/>
        <v>21</v>
      </c>
      <c r="C29" s="18" t="s">
        <v>98</v>
      </c>
      <c r="D29" s="30" t="str">
        <f>[1]Hoja1!B60</f>
        <v>VIDAÑA HERNANDEZ ARIEL ISAIAS</v>
      </c>
      <c r="E29" s="31"/>
      <c r="F29" s="31"/>
      <c r="G29" s="31"/>
      <c r="H29" s="31"/>
      <c r="I29" s="32"/>
      <c r="J29" s="29">
        <v>66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9.4285714285714288</v>
      </c>
    </row>
    <row r="30" spans="2:17" x14ac:dyDescent="0.25">
      <c r="B30" s="18">
        <f t="shared" si="1"/>
        <v>22</v>
      </c>
      <c r="C30" s="18" t="s">
        <v>99</v>
      </c>
      <c r="D30" s="30" t="str">
        <f>[1]Hoja1!B61</f>
        <v>VILLAFUERTE CONCHI ARIEL MOISES</v>
      </c>
      <c r="E30" s="31"/>
      <c r="F30" s="31"/>
      <c r="G30" s="31"/>
      <c r="H30" s="31"/>
      <c r="I30" s="32"/>
      <c r="J30" s="29">
        <v>85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12.142857142857142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60" t="s">
        <v>19</v>
      </c>
      <c r="I54" s="60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61" t="s">
        <v>20</v>
      </c>
      <c r="I55" s="61"/>
      <c r="J55" s="24">
        <f>COUNTIF(J9:J53,"&lt;70")</f>
        <v>5</v>
      </c>
      <c r="K55" s="24">
        <f t="shared" ref="K55:Q55" si="5">COUNTIF(K9:K53,"&lt;70")</f>
        <v>22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45</v>
      </c>
    </row>
    <row r="56" spans="2:17" x14ac:dyDescent="0.25">
      <c r="C56" s="42"/>
      <c r="D56" s="42"/>
      <c r="E56" s="42"/>
      <c r="H56" s="61" t="s">
        <v>21</v>
      </c>
      <c r="I56" s="61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62" t="s">
        <v>16</v>
      </c>
      <c r="I57" s="62"/>
      <c r="J57" s="25">
        <f>J54/J56</f>
        <v>0.77272727272727271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62" t="s">
        <v>17</v>
      </c>
      <c r="I58" s="62"/>
      <c r="J58" s="25">
        <f>J55/J56</f>
        <v>0.22727272727272727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6" t="s">
        <v>18</v>
      </c>
      <c r="K62" s="56"/>
      <c r="L62" s="56"/>
      <c r="M62" s="56"/>
      <c r="N62" s="56"/>
      <c r="O62" s="56"/>
      <c r="P62" s="56"/>
    </row>
  </sheetData>
  <mergeCells count="52"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D16" sqref="D16:I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4" t="s">
        <v>30</v>
      </c>
      <c r="E4" s="64"/>
      <c r="F4" s="64"/>
      <c r="G4" s="64"/>
      <c r="I4" t="s">
        <v>1</v>
      </c>
      <c r="J4" s="53" t="s">
        <v>31</v>
      </c>
      <c r="K4" s="53"/>
      <c r="M4" t="s">
        <v>2</v>
      </c>
      <c r="N4" s="54">
        <v>45006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32</v>
      </c>
      <c r="E6" s="53"/>
      <c r="F6" s="53"/>
      <c r="G6" s="53"/>
      <c r="I6" s="57" t="s">
        <v>22</v>
      </c>
      <c r="J6" s="57"/>
      <c r="K6" s="58" t="s">
        <v>26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35</v>
      </c>
      <c r="D9" s="65" t="str">
        <f>[1]Hoja1!B80</f>
        <v>AGUILAR GOMEZ GERMAN</v>
      </c>
      <c r="E9" s="65"/>
      <c r="F9" s="65"/>
      <c r="G9" s="65"/>
      <c r="H9" s="65"/>
      <c r="I9" s="65"/>
      <c r="J9" s="19">
        <v>60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8.5714285714285712</v>
      </c>
    </row>
    <row r="10" spans="2:18" x14ac:dyDescent="0.25">
      <c r="B10" s="18">
        <f>B9+1</f>
        <v>2</v>
      </c>
      <c r="C10" s="18" t="s">
        <v>36</v>
      </c>
      <c r="D10" s="65" t="str">
        <f>[1]Hoja1!B81</f>
        <v>ANTEMATE AREVALO RAFAEL DE J.</v>
      </c>
      <c r="E10" s="65"/>
      <c r="F10" s="65"/>
      <c r="G10" s="65"/>
      <c r="H10" s="65"/>
      <c r="I10" s="65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37</v>
      </c>
      <c r="D11" s="65" t="str">
        <f>[1]Hoja1!B82</f>
        <v>ANTEMATE VELASCO LIZBETH</v>
      </c>
      <c r="E11" s="65"/>
      <c r="F11" s="65"/>
      <c r="G11" s="65"/>
      <c r="H11" s="65"/>
      <c r="I11" s="65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38</v>
      </c>
      <c r="D12" s="65" t="str">
        <f>[1]Hoja1!B83</f>
        <v>BELLI ARRES MADAI CONCEPCION</v>
      </c>
      <c r="E12" s="65"/>
      <c r="F12" s="65"/>
      <c r="G12" s="65"/>
      <c r="H12" s="65"/>
      <c r="I12" s="65"/>
      <c r="J12" s="19">
        <v>76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10.857142857142858</v>
      </c>
    </row>
    <row r="13" spans="2:18" x14ac:dyDescent="0.25">
      <c r="B13" s="18">
        <f t="shared" si="1"/>
        <v>5</v>
      </c>
      <c r="C13" s="18" t="s">
        <v>39</v>
      </c>
      <c r="D13" s="65" t="str">
        <f>[1]Hoja1!B84</f>
        <v>CAMPOS GABINO RODRIGO</v>
      </c>
      <c r="E13" s="65"/>
      <c r="F13" s="65"/>
      <c r="G13" s="65"/>
      <c r="H13" s="65"/>
      <c r="I13" s="65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40</v>
      </c>
      <c r="D14" s="65" t="str">
        <f>[1]Hoja1!B85</f>
        <v>CARVAJAL BAXIN ROSA YAMILET</v>
      </c>
      <c r="E14" s="65"/>
      <c r="F14" s="65"/>
      <c r="G14" s="65"/>
      <c r="H14" s="65"/>
      <c r="I14" s="65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 t="s">
        <v>41</v>
      </c>
      <c r="D15" s="65" t="str">
        <f>[1]Hoja1!B86</f>
        <v>CHAPOL PONCIANO ROSA ISELA</v>
      </c>
      <c r="E15" s="65"/>
      <c r="F15" s="65"/>
      <c r="G15" s="65"/>
      <c r="H15" s="65"/>
      <c r="I15" s="65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 t="s">
        <v>42</v>
      </c>
      <c r="D16" s="65" t="str">
        <f>[1]Hoja1!B87</f>
        <v>CRUZ DOMINGUEZ IRVIN</v>
      </c>
      <c r="E16" s="65"/>
      <c r="F16" s="65"/>
      <c r="G16" s="65"/>
      <c r="H16" s="65"/>
      <c r="I16" s="65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43</v>
      </c>
      <c r="D17" s="65" t="str">
        <f>[1]Hoja1!B88</f>
        <v>CRUZ MARCIAL LILIANA ARLET</v>
      </c>
      <c r="E17" s="65"/>
      <c r="F17" s="65"/>
      <c r="G17" s="65"/>
      <c r="H17" s="65"/>
      <c r="I17" s="65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18" t="s">
        <v>44</v>
      </c>
      <c r="D18" s="65" t="str">
        <f>[1]Hoja1!B89</f>
        <v>FRANCO ALONSO ABRIL MAYRANI</v>
      </c>
      <c r="E18" s="65"/>
      <c r="F18" s="65"/>
      <c r="G18" s="65"/>
      <c r="H18" s="65"/>
      <c r="I18" s="65"/>
      <c r="J18" s="19">
        <v>92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13.142857142857142</v>
      </c>
    </row>
    <row r="19" spans="2:17" x14ac:dyDescent="0.25">
      <c r="B19" s="18">
        <f t="shared" si="1"/>
        <v>11</v>
      </c>
      <c r="C19" s="18" t="s">
        <v>45</v>
      </c>
      <c r="D19" s="65" t="str">
        <f>[1]Hoja1!B90</f>
        <v>LLANOS CHIPOL FRIDA SOFIA</v>
      </c>
      <c r="E19" s="65"/>
      <c r="F19" s="65"/>
      <c r="G19" s="65"/>
      <c r="H19" s="65"/>
      <c r="I19" s="65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18" t="s">
        <v>46</v>
      </c>
      <c r="D20" s="65" t="str">
        <f>[1]Hoja1!B91</f>
        <v>LOPEZ COTA KATHYA NINEL</v>
      </c>
      <c r="E20" s="65"/>
      <c r="F20" s="65"/>
      <c r="G20" s="65"/>
      <c r="H20" s="65"/>
      <c r="I20" s="65"/>
      <c r="J20" s="19">
        <v>98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</v>
      </c>
    </row>
    <row r="21" spans="2:17" x14ac:dyDescent="0.25">
      <c r="B21" s="18">
        <f t="shared" si="1"/>
        <v>13</v>
      </c>
      <c r="C21" s="67" t="s">
        <v>135</v>
      </c>
      <c r="D21" s="65" t="s">
        <v>134</v>
      </c>
      <c r="E21" s="65"/>
      <c r="F21" s="65"/>
      <c r="G21" s="65"/>
      <c r="H21" s="65"/>
      <c r="I21" s="65"/>
      <c r="J21" s="3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47</v>
      </c>
      <c r="D22" s="65" t="str">
        <f>[1]Hoja1!B92</f>
        <v>MENDOZA MARTINEZ JOSSELIN</v>
      </c>
      <c r="E22" s="65"/>
      <c r="F22" s="65"/>
      <c r="G22" s="65"/>
      <c r="H22" s="65"/>
      <c r="I22" s="65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37" t="s">
        <v>48</v>
      </c>
      <c r="D23" s="38" t="str">
        <f>[1]Hoja1!B93</f>
        <v>MERLIN GARCIA VICTOR MANUEL</v>
      </c>
      <c r="E23" s="39"/>
      <c r="F23" s="39"/>
      <c r="G23" s="39"/>
      <c r="H23" s="39"/>
      <c r="I23" s="40"/>
      <c r="J23" s="41">
        <v>92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13.142857142857142</v>
      </c>
    </row>
    <row r="24" spans="2:17" x14ac:dyDescent="0.25">
      <c r="B24" s="18">
        <f t="shared" si="1"/>
        <v>16</v>
      </c>
      <c r="C24" s="37" t="s">
        <v>49</v>
      </c>
      <c r="D24" s="38" t="str">
        <f>[1]Hoja1!B94</f>
        <v>ORTIZ MORALES MANUEL ALEJANDRO</v>
      </c>
      <c r="E24" s="39"/>
      <c r="F24" s="39"/>
      <c r="G24" s="39"/>
      <c r="H24" s="39"/>
      <c r="I24" s="40"/>
      <c r="J24" s="41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37" t="s">
        <v>50</v>
      </c>
      <c r="D25" s="38" t="str">
        <f>[1]Hoja1!B95</f>
        <v>PUCHETA PUCHETA CESAR YERAY</v>
      </c>
      <c r="E25" s="39"/>
      <c r="F25" s="39"/>
      <c r="G25" s="39"/>
      <c r="H25" s="39"/>
      <c r="I25" s="40"/>
      <c r="J25" s="41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37" t="s">
        <v>51</v>
      </c>
      <c r="D26" s="38" t="str">
        <f>[1]Hoja1!B96</f>
        <v>TOTO CHAMPALA IDANIA RUBI</v>
      </c>
      <c r="E26" s="39"/>
      <c r="F26" s="39"/>
      <c r="G26" s="39"/>
      <c r="H26" s="39"/>
      <c r="I26" s="40"/>
      <c r="J26" s="41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37" t="s">
        <v>52</v>
      </c>
      <c r="D27" s="38" t="str">
        <f>[1]Hoja1!B97</f>
        <v>URIETA MARTINEZ KARINA</v>
      </c>
      <c r="E27" s="39"/>
      <c r="F27" s="39"/>
      <c r="G27" s="39"/>
      <c r="H27" s="39"/>
      <c r="I27" s="40"/>
      <c r="J27" s="41">
        <v>100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14">
        <f t="shared" ref="Q27" si="2">SUM(J27:P27)/7</f>
        <v>14.285714285714286</v>
      </c>
    </row>
    <row r="28" spans="2:17" x14ac:dyDescent="0.25">
      <c r="B28" s="18">
        <f t="shared" si="1"/>
        <v>20</v>
      </c>
      <c r="C28" s="18"/>
      <c r="D28" s="65"/>
      <c r="E28" s="65"/>
      <c r="F28" s="65"/>
      <c r="G28" s="65"/>
      <c r="H28" s="65"/>
      <c r="I28" s="6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65"/>
      <c r="E29" s="65"/>
      <c r="F29" s="65"/>
      <c r="G29" s="65"/>
      <c r="H29" s="65"/>
      <c r="I29" s="6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5"/>
      <c r="E31" s="65"/>
      <c r="F31" s="65"/>
      <c r="G31" s="65"/>
      <c r="H31" s="65"/>
      <c r="I31" s="6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5"/>
      <c r="E32" s="65"/>
      <c r="F32" s="65"/>
      <c r="G32" s="65"/>
      <c r="H32" s="65"/>
      <c r="I32" s="6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5"/>
      <c r="E33" s="65"/>
      <c r="F33" s="65"/>
      <c r="G33" s="65"/>
      <c r="H33" s="65"/>
      <c r="I33" s="6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5"/>
      <c r="E34" s="65"/>
      <c r="F34" s="65"/>
      <c r="G34" s="65"/>
      <c r="H34" s="65"/>
      <c r="I34" s="6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5"/>
      <c r="E35" s="65"/>
      <c r="F35" s="65"/>
      <c r="G35" s="65"/>
      <c r="H35" s="65"/>
      <c r="I35" s="6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5"/>
      <c r="E36" s="65"/>
      <c r="F36" s="65"/>
      <c r="G36" s="65"/>
      <c r="H36" s="65"/>
      <c r="I36" s="6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2"/>
      <c r="D54" s="42"/>
      <c r="E54" s="17"/>
      <c r="H54" s="60" t="s">
        <v>19</v>
      </c>
      <c r="I54" s="60"/>
      <c r="J54" s="23">
        <f>COUNTIF(J9:J53,"&gt;=70")</f>
        <v>17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2"/>
      <c r="D55" s="42"/>
      <c r="E55" s="21"/>
      <c r="H55" s="61" t="s">
        <v>20</v>
      </c>
      <c r="I55" s="61"/>
      <c r="J55" s="24">
        <f>COUNTIF(J9:J53,"&lt;70")</f>
        <v>2</v>
      </c>
      <c r="K55" s="24">
        <f t="shared" ref="K55:Q55" si="6">COUNTIF(K9:K53,"&lt;70")</f>
        <v>19</v>
      </c>
      <c r="L55" s="24">
        <f t="shared" si="6"/>
        <v>19</v>
      </c>
      <c r="M55" s="24">
        <f t="shared" si="6"/>
        <v>19</v>
      </c>
      <c r="N55" s="24">
        <f t="shared" si="6"/>
        <v>19</v>
      </c>
      <c r="O55" s="24">
        <f t="shared" si="6"/>
        <v>19</v>
      </c>
      <c r="P55" s="24">
        <f t="shared" si="6"/>
        <v>19</v>
      </c>
      <c r="Q55" s="24">
        <f t="shared" si="6"/>
        <v>45</v>
      </c>
    </row>
    <row r="56" spans="2:17" x14ac:dyDescent="0.25">
      <c r="C56" s="42"/>
      <c r="D56" s="42"/>
      <c r="E56" s="42"/>
      <c r="H56" s="61" t="s">
        <v>21</v>
      </c>
      <c r="I56" s="61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42"/>
      <c r="D57" s="42"/>
      <c r="E57" s="17"/>
      <c r="F57" s="12"/>
      <c r="H57" s="62" t="s">
        <v>16</v>
      </c>
      <c r="I57" s="62"/>
      <c r="J57" s="25">
        <f>J54/J56</f>
        <v>0.89473684210526316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2"/>
      <c r="D58" s="42"/>
      <c r="E58" s="17"/>
      <c r="F58" s="12"/>
      <c r="H58" s="62" t="s">
        <v>17</v>
      </c>
      <c r="I58" s="62"/>
      <c r="J58" s="25">
        <f>J55/J56</f>
        <v>0.10526315789473684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6" t="s">
        <v>18</v>
      </c>
      <c r="K62" s="56"/>
      <c r="L62" s="56"/>
      <c r="M62" s="56"/>
      <c r="N62" s="56"/>
      <c r="O62" s="56"/>
      <c r="P62" s="56"/>
    </row>
  </sheetData>
  <mergeCells count="62"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2:I22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4" t="s">
        <v>30</v>
      </c>
      <c r="E4" s="64"/>
      <c r="F4" s="64"/>
      <c r="G4" s="64"/>
      <c r="I4" t="s">
        <v>1</v>
      </c>
      <c r="J4" s="53" t="s">
        <v>33</v>
      </c>
      <c r="K4" s="53"/>
      <c r="M4" t="s">
        <v>2</v>
      </c>
      <c r="N4" s="54">
        <v>45006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32</v>
      </c>
      <c r="E6" s="53"/>
      <c r="F6" s="53"/>
      <c r="G6" s="53"/>
      <c r="I6" s="57" t="s">
        <v>22</v>
      </c>
      <c r="J6" s="57"/>
      <c r="K6" s="58" t="s">
        <v>26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53</v>
      </c>
      <c r="D9" s="65" t="str">
        <f>[1]Hoja1!B118</f>
        <v>CHAVEZ PEÑA LUIS SAULO</v>
      </c>
      <c r="E9" s="65"/>
      <c r="F9" s="65"/>
      <c r="G9" s="65"/>
      <c r="H9" s="65"/>
      <c r="I9" s="65"/>
      <c r="J9" s="19">
        <v>48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6.8571428571428568</v>
      </c>
    </row>
    <row r="10" spans="2:18" x14ac:dyDescent="0.25">
      <c r="B10" s="18">
        <f>B9+1</f>
        <v>2</v>
      </c>
      <c r="C10" s="18" t="s">
        <v>54</v>
      </c>
      <c r="D10" s="65" t="str">
        <f>[1]Hoja1!B119</f>
        <v>CHIGO ALFONSO DAMARIS AZENETH</v>
      </c>
      <c r="E10" s="65"/>
      <c r="F10" s="65"/>
      <c r="G10" s="65"/>
      <c r="H10" s="65"/>
      <c r="I10" s="65"/>
      <c r="J10" s="19">
        <v>92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13.142857142857142</v>
      </c>
    </row>
    <row r="11" spans="2:18" x14ac:dyDescent="0.25">
      <c r="B11" s="18">
        <f t="shared" ref="B11:B53" si="1">B10+1</f>
        <v>3</v>
      </c>
      <c r="C11" s="18" t="s">
        <v>55</v>
      </c>
      <c r="D11" s="65" t="str">
        <f>[1]Hoja1!B120</f>
        <v>CHIGO MARTINEZ JORGE DAVID</v>
      </c>
      <c r="E11" s="65"/>
      <c r="F11" s="65"/>
      <c r="G11" s="65"/>
      <c r="H11" s="65"/>
      <c r="I11" s="65"/>
      <c r="J11" s="19">
        <v>43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6.1428571428571432</v>
      </c>
    </row>
    <row r="12" spans="2:18" x14ac:dyDescent="0.25">
      <c r="B12" s="18">
        <f t="shared" si="1"/>
        <v>4</v>
      </c>
      <c r="C12" s="18" t="s">
        <v>56</v>
      </c>
      <c r="D12" s="65" t="str">
        <f>[1]Hoja1!B121</f>
        <v>GOMEZ GOLPE JENIFER</v>
      </c>
      <c r="E12" s="65"/>
      <c r="F12" s="65"/>
      <c r="G12" s="65"/>
      <c r="H12" s="65"/>
      <c r="I12" s="65"/>
      <c r="J12" s="19">
        <v>91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</v>
      </c>
    </row>
    <row r="13" spans="2:18" x14ac:dyDescent="0.25">
      <c r="B13" s="18">
        <f t="shared" si="1"/>
        <v>5</v>
      </c>
      <c r="C13" s="18" t="s">
        <v>57</v>
      </c>
      <c r="D13" s="65" t="str">
        <f>[1]Hoja1!B122</f>
        <v>HERRERA MIROS KENIA PAOLA</v>
      </c>
      <c r="E13" s="65"/>
      <c r="F13" s="65"/>
      <c r="G13" s="65"/>
      <c r="H13" s="65"/>
      <c r="I13" s="65"/>
      <c r="J13" s="19">
        <v>87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12.428571428571429</v>
      </c>
    </row>
    <row r="14" spans="2:18" x14ac:dyDescent="0.25">
      <c r="B14" s="18">
        <f t="shared" si="1"/>
        <v>6</v>
      </c>
      <c r="C14" s="18" t="s">
        <v>58</v>
      </c>
      <c r="D14" s="65" t="str">
        <f>[1]Hoja1!B123</f>
        <v>ISIDORO VAZQUEZ KEIDI ESTEPHANI</v>
      </c>
      <c r="E14" s="65"/>
      <c r="F14" s="65"/>
      <c r="G14" s="65"/>
      <c r="H14" s="65"/>
      <c r="I14" s="65"/>
      <c r="J14" s="19">
        <v>95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13.571428571428571</v>
      </c>
    </row>
    <row r="15" spans="2:18" x14ac:dyDescent="0.25">
      <c r="B15" s="18">
        <f t="shared" si="1"/>
        <v>7</v>
      </c>
      <c r="C15" s="18" t="s">
        <v>59</v>
      </c>
      <c r="D15" s="65" t="str">
        <f>[1]Hoja1!B124</f>
        <v>LINARES MIL FATIMA</v>
      </c>
      <c r="E15" s="65"/>
      <c r="F15" s="65"/>
      <c r="G15" s="65"/>
      <c r="H15" s="65"/>
      <c r="I15" s="65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 t="s">
        <v>60</v>
      </c>
      <c r="D16" s="65" t="str">
        <f>[1]Hoja1!B125</f>
        <v>MARCE HIPOLITO JOSUE JORGE</v>
      </c>
      <c r="E16" s="65"/>
      <c r="F16" s="65"/>
      <c r="G16" s="65"/>
      <c r="H16" s="65"/>
      <c r="I16" s="65"/>
      <c r="J16" s="19">
        <v>55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7.8571428571428568</v>
      </c>
    </row>
    <row r="17" spans="2:17" x14ac:dyDescent="0.25">
      <c r="B17" s="18">
        <f t="shared" si="1"/>
        <v>9</v>
      </c>
      <c r="C17" s="18" t="s">
        <v>61</v>
      </c>
      <c r="D17" s="65" t="str">
        <f>[1]Hoja1!B126</f>
        <v>MAYA SEBA JORGE</v>
      </c>
      <c r="E17" s="65"/>
      <c r="F17" s="65"/>
      <c r="G17" s="65"/>
      <c r="H17" s="65"/>
      <c r="I17" s="65"/>
      <c r="J17" s="19">
        <v>35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5</v>
      </c>
    </row>
    <row r="18" spans="2:17" x14ac:dyDescent="0.25">
      <c r="B18" s="18">
        <f t="shared" si="1"/>
        <v>10</v>
      </c>
      <c r="C18" s="18" t="s">
        <v>62</v>
      </c>
      <c r="D18" s="65" t="str">
        <f>[1]Hoja1!B127</f>
        <v>MONTES JESUS SANTIAGO</v>
      </c>
      <c r="E18" s="65"/>
      <c r="F18" s="65"/>
      <c r="G18" s="65"/>
      <c r="H18" s="65"/>
      <c r="I18" s="65"/>
      <c r="J18" s="19">
        <v>96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13.714285714285714</v>
      </c>
    </row>
    <row r="19" spans="2:17" x14ac:dyDescent="0.25">
      <c r="B19" s="18">
        <f t="shared" si="1"/>
        <v>11</v>
      </c>
      <c r="C19" s="18" t="s">
        <v>63</v>
      </c>
      <c r="D19" s="65" t="str">
        <f>[1]Hoja1!B128</f>
        <v>MONTIEL XALA MARJORIE</v>
      </c>
      <c r="E19" s="65"/>
      <c r="F19" s="65"/>
      <c r="G19" s="65"/>
      <c r="H19" s="65"/>
      <c r="I19" s="65"/>
      <c r="J19" s="19">
        <v>91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</v>
      </c>
    </row>
    <row r="20" spans="2:17" x14ac:dyDescent="0.25">
      <c r="B20" s="18">
        <f t="shared" si="1"/>
        <v>12</v>
      </c>
      <c r="C20" s="18" t="s">
        <v>64</v>
      </c>
      <c r="D20" s="65" t="str">
        <f>[1]Hoja1!B129</f>
        <v>MONTUFA LASCARES MILERNA GPE.</v>
      </c>
      <c r="E20" s="65"/>
      <c r="F20" s="65"/>
      <c r="G20" s="65"/>
      <c r="H20" s="65"/>
      <c r="I20" s="65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 t="s">
        <v>65</v>
      </c>
      <c r="D21" s="65" t="str">
        <f>[1]Hoja1!B130</f>
        <v>MORALES CHAGALA MIGUEL</v>
      </c>
      <c r="E21" s="65"/>
      <c r="F21" s="65"/>
      <c r="G21" s="65"/>
      <c r="H21" s="65"/>
      <c r="I21" s="65"/>
      <c r="J21" s="19">
        <v>95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13.571428571428571</v>
      </c>
    </row>
    <row r="22" spans="2:17" x14ac:dyDescent="0.25">
      <c r="B22" s="18">
        <f t="shared" si="1"/>
        <v>14</v>
      </c>
      <c r="C22" s="18" t="s">
        <v>66</v>
      </c>
      <c r="D22" s="65" t="str">
        <f>[1]Hoja1!B131</f>
        <v>PAXTIAN BAXIN ANAHI</v>
      </c>
      <c r="E22" s="65"/>
      <c r="F22" s="65"/>
      <c r="G22" s="65"/>
      <c r="H22" s="65"/>
      <c r="I22" s="65"/>
      <c r="J22" s="19">
        <v>96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13.714285714285714</v>
      </c>
    </row>
    <row r="23" spans="2:17" x14ac:dyDescent="0.25">
      <c r="B23" s="18">
        <f t="shared" si="1"/>
        <v>15</v>
      </c>
      <c r="C23" s="18" t="s">
        <v>67</v>
      </c>
      <c r="D23" s="65" t="str">
        <f>[1]Hoja1!B132</f>
        <v>POXTAN RODRIGUEZ BEKER NATAN</v>
      </c>
      <c r="E23" s="65"/>
      <c r="F23" s="65"/>
      <c r="G23" s="65"/>
      <c r="H23" s="65"/>
      <c r="I23" s="65"/>
      <c r="J23" s="19">
        <v>95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13.571428571428571</v>
      </c>
    </row>
    <row r="24" spans="2:17" x14ac:dyDescent="0.25">
      <c r="B24" s="18">
        <f t="shared" si="1"/>
        <v>16</v>
      </c>
      <c r="C24" s="18" t="s">
        <v>68</v>
      </c>
      <c r="D24" s="65" t="str">
        <f>[1]Hoja1!B133</f>
        <v>PUCHETA VELASCO ELIZABETH</v>
      </c>
      <c r="E24" s="65"/>
      <c r="F24" s="65"/>
      <c r="G24" s="65"/>
      <c r="H24" s="65"/>
      <c r="I24" s="65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 t="s">
        <v>69</v>
      </c>
      <c r="D25" s="65" t="str">
        <f>[1]Hoja1!B134</f>
        <v>SANCHEZ MARTINEZ ANA KAREN</v>
      </c>
      <c r="E25" s="65"/>
      <c r="F25" s="65"/>
      <c r="G25" s="65"/>
      <c r="H25" s="65"/>
      <c r="I25" s="65"/>
      <c r="J25" s="19">
        <v>55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7.8571428571428568</v>
      </c>
    </row>
    <row r="26" spans="2:17" x14ac:dyDescent="0.25">
      <c r="B26" s="18">
        <f t="shared" si="1"/>
        <v>18</v>
      </c>
      <c r="C26" s="18" t="s">
        <v>70</v>
      </c>
      <c r="D26" s="65" t="str">
        <f>[1]Hoja1!B135</f>
        <v>SOTELO GRANDA GUMA JARETH</v>
      </c>
      <c r="E26" s="65"/>
      <c r="F26" s="65"/>
      <c r="G26" s="65"/>
      <c r="H26" s="65"/>
      <c r="I26" s="65"/>
      <c r="J26" s="19">
        <v>91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</v>
      </c>
    </row>
    <row r="27" spans="2:17" x14ac:dyDescent="0.25">
      <c r="B27" s="18">
        <f t="shared" si="1"/>
        <v>19</v>
      </c>
      <c r="C27" s="18" t="s">
        <v>71</v>
      </c>
      <c r="D27" s="65" t="str">
        <f>[1]Hoja1!B136</f>
        <v>VERGARA FERNANDEZ IRAD JAFETH</v>
      </c>
      <c r="E27" s="65"/>
      <c r="F27" s="65"/>
      <c r="G27" s="65"/>
      <c r="H27" s="65"/>
      <c r="I27" s="6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65"/>
      <c r="E28" s="65"/>
      <c r="F28" s="65"/>
      <c r="G28" s="65"/>
      <c r="H28" s="65"/>
      <c r="I28" s="6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60" t="s">
        <v>19</v>
      </c>
      <c r="I54" s="60"/>
      <c r="J54" s="23">
        <f>COUNTIF(J9:J53,"&gt;=70")</f>
        <v>14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61" t="s">
        <v>20</v>
      </c>
      <c r="I55" s="61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2"/>
      <c r="D56" s="42"/>
      <c r="E56" s="42"/>
      <c r="H56" s="61" t="s">
        <v>21</v>
      </c>
      <c r="I56" s="61"/>
      <c r="J56" s="24">
        <f>COUNT(J9:J53)</f>
        <v>19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62" t="s">
        <v>16</v>
      </c>
      <c r="I57" s="62"/>
      <c r="J57" s="25">
        <f>J54/J56</f>
        <v>0.73684210526315785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62" t="s">
        <v>17</v>
      </c>
      <c r="I58" s="62"/>
      <c r="J58" s="25">
        <f>J55/J56</f>
        <v>0.26315789473684209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4" t="s">
        <v>30</v>
      </c>
      <c r="E4" s="64"/>
      <c r="F4" s="64"/>
      <c r="G4" s="64"/>
      <c r="I4" t="s">
        <v>1</v>
      </c>
      <c r="J4" s="53" t="s">
        <v>34</v>
      </c>
      <c r="K4" s="53"/>
      <c r="M4" t="s">
        <v>2</v>
      </c>
      <c r="N4" s="54">
        <v>45006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32</v>
      </c>
      <c r="E6" s="53"/>
      <c r="F6" s="53"/>
      <c r="G6" s="53"/>
      <c r="I6" s="57" t="s">
        <v>22</v>
      </c>
      <c r="J6" s="57"/>
      <c r="K6" s="58" t="s">
        <v>26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72</v>
      </c>
      <c r="D9" s="65" t="str">
        <f>[1]Hoja1!B156</f>
        <v>CAMPECHANO COTO HERIDANY</v>
      </c>
      <c r="E9" s="65"/>
      <c r="F9" s="65"/>
      <c r="G9" s="65"/>
      <c r="H9" s="65"/>
      <c r="I9" s="65"/>
      <c r="J9" s="19">
        <v>60</v>
      </c>
      <c r="K9" s="19">
        <v>0</v>
      </c>
      <c r="L9" s="19"/>
      <c r="M9" s="19"/>
      <c r="N9" s="19"/>
      <c r="O9" s="19"/>
      <c r="P9" s="19"/>
      <c r="Q9" s="14">
        <f>SUM(J9:P9)/7</f>
        <v>8.5714285714285712</v>
      </c>
    </row>
    <row r="10" spans="2:18" x14ac:dyDescent="0.25">
      <c r="B10" s="18">
        <f>B9+1</f>
        <v>2</v>
      </c>
      <c r="C10" s="18" t="s">
        <v>73</v>
      </c>
      <c r="D10" s="65" t="str">
        <f>[1]Hoja1!B157</f>
        <v>CAZARES ALARCON HEINI DROSCHER</v>
      </c>
      <c r="E10" s="65"/>
      <c r="F10" s="65"/>
      <c r="G10" s="65"/>
      <c r="H10" s="65"/>
      <c r="I10" s="65"/>
      <c r="J10" s="19">
        <v>100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74</v>
      </c>
      <c r="D11" s="65" t="str">
        <f>[1]Hoja1!B158</f>
        <v>OCHOA TOTO ROSA</v>
      </c>
      <c r="E11" s="65"/>
      <c r="F11" s="65"/>
      <c r="G11" s="65"/>
      <c r="H11" s="65"/>
      <c r="I11" s="65"/>
      <c r="J11" s="19">
        <v>96</v>
      </c>
      <c r="K11" s="19">
        <v>0</v>
      </c>
      <c r="L11" s="19"/>
      <c r="M11" s="19"/>
      <c r="N11" s="19"/>
      <c r="O11" s="19"/>
      <c r="P11" s="19"/>
      <c r="Q11" s="14">
        <f t="shared" si="0"/>
        <v>13.714285714285714</v>
      </c>
    </row>
    <row r="12" spans="2:18" x14ac:dyDescent="0.25">
      <c r="B12" s="18">
        <f t="shared" si="1"/>
        <v>4</v>
      </c>
      <c r="C12" s="18" t="s">
        <v>75</v>
      </c>
      <c r="D12" s="65" t="str">
        <f>[1]Hoja1!B159</f>
        <v>PRADO CASTRO SUGEY DEL CARMEN</v>
      </c>
      <c r="E12" s="65"/>
      <c r="F12" s="65"/>
      <c r="G12" s="65"/>
      <c r="H12" s="65"/>
      <c r="I12" s="65"/>
      <c r="J12" s="19">
        <v>100</v>
      </c>
      <c r="K12" s="19">
        <v>0</v>
      </c>
      <c r="L12" s="1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18"/>
      <c r="D13" s="43"/>
      <c r="E13" s="43"/>
      <c r="F13" s="43"/>
      <c r="G13" s="43"/>
      <c r="H13" s="43"/>
      <c r="I13" s="43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43"/>
      <c r="E14" s="43"/>
      <c r="F14" s="43"/>
      <c r="G14" s="43"/>
      <c r="H14" s="43"/>
      <c r="I14" s="43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43"/>
      <c r="E15" s="43"/>
      <c r="F15" s="43"/>
      <c r="G15" s="43"/>
      <c r="H15" s="43"/>
      <c r="I15" s="43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43"/>
      <c r="E16" s="43"/>
      <c r="F16" s="43"/>
      <c r="G16" s="43"/>
      <c r="H16" s="43"/>
      <c r="I16" s="43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43"/>
      <c r="E17" s="43"/>
      <c r="F17" s="43"/>
      <c r="G17" s="43"/>
      <c r="H17" s="43"/>
      <c r="I17" s="43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43"/>
      <c r="E18" s="43"/>
      <c r="F18" s="43"/>
      <c r="G18" s="43"/>
      <c r="H18" s="43"/>
      <c r="I18" s="43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43"/>
      <c r="E19" s="43"/>
      <c r="F19" s="43"/>
      <c r="G19" s="43"/>
      <c r="H19" s="43"/>
      <c r="I19" s="4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43"/>
      <c r="E20" s="43"/>
      <c r="F20" s="43"/>
      <c r="G20" s="43"/>
      <c r="H20" s="43"/>
      <c r="I20" s="43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43"/>
      <c r="E21" s="43"/>
      <c r="F21" s="43"/>
      <c r="G21" s="43"/>
      <c r="H21" s="43"/>
      <c r="I21" s="43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43"/>
      <c r="E22" s="43"/>
      <c r="F22" s="43"/>
      <c r="G22" s="43"/>
      <c r="H22" s="43"/>
      <c r="I22" s="43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43"/>
      <c r="E23" s="43"/>
      <c r="F23" s="43"/>
      <c r="G23" s="43"/>
      <c r="H23" s="43"/>
      <c r="I23" s="43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60" t="s">
        <v>19</v>
      </c>
      <c r="I54" s="60"/>
      <c r="J54" s="23">
        <f>COUNTIF(J9:J53,"&gt;=70")</f>
        <v>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61" t="s">
        <v>20</v>
      </c>
      <c r="I55" s="61"/>
      <c r="J55" s="24">
        <f>COUNTIF(J9:J53,"&lt;70")</f>
        <v>1</v>
      </c>
      <c r="K55" s="24">
        <f t="shared" ref="K55:Q55" si="5">COUNTIF(K9:K53,"&lt;70")</f>
        <v>4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2"/>
      <c r="D56" s="42"/>
      <c r="E56" s="42"/>
      <c r="H56" s="61" t="s">
        <v>21</v>
      </c>
      <c r="I56" s="61"/>
      <c r="J56" s="24">
        <f>COUNT(J9:J53)</f>
        <v>4</v>
      </c>
      <c r="K56" s="24">
        <f t="shared" ref="K56:Q56" si="6">COUNT(K9:K53)</f>
        <v>4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62" t="s">
        <v>16</v>
      </c>
      <c r="I57" s="62"/>
      <c r="J57" s="25">
        <f>J54/J56</f>
        <v>0.75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62" t="s">
        <v>17</v>
      </c>
      <c r="I58" s="62"/>
      <c r="J58" s="25">
        <f>J55/J56</f>
        <v>0.25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3"/>
      <c r="K61" s="63"/>
      <c r="L61" s="63"/>
      <c r="M61" s="63"/>
      <c r="N61" s="63"/>
      <c r="O61" s="63"/>
      <c r="P61" s="63"/>
    </row>
    <row r="62" spans="2:17" x14ac:dyDescent="0.25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</cp:lastModifiedBy>
  <cp:lastPrinted>2023-03-21T15:13:53Z</cp:lastPrinted>
  <dcterms:created xsi:type="dcterms:W3CDTF">2023-03-14T19:16:59Z</dcterms:created>
  <dcterms:modified xsi:type="dcterms:W3CDTF">2023-03-23T16:53:26Z</dcterms:modified>
</cp:coreProperties>
</file>