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REPORTE 4\"/>
    </mc:Choice>
  </mc:AlternateContent>
  <xr:revisionPtr revIDLastSave="0" documentId="13_ncr:1_{EDB8E948-B73B-457A-B9F8-7382C6BE1AA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 l="1"/>
  <c r="I18" i="10"/>
  <c r="J18" i="10"/>
  <c r="L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<sst xmlns="http://schemas.openxmlformats.org/spreadsheetml/2006/main" count="198" uniqueCount="50">
  <si>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</si>
  <si>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</si>
  <si>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</si>
  <si>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</si>
  <si>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</si>
  <si>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</si>
  <si>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</si>
  <si>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</si>
  <si>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</si>
  <si>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</si>
  <si>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</si>
  <si>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</si>
  <si>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</si>
  <si>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</si>
  <si>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</si>
  <si>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</si>
  <si>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</si>
  <si>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</si>
  <si>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</si>
  <si>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</si>
  <si>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</si>
  <si>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</si>
  <si>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</si>
  <si>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</si>
  <si>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</si>
  <si>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</si>
  <si>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</si>
  <si>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</si>
  <si>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</si>
  <si>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</si>
  <si>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</si>
  <si>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</si>
  <si>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</si>
  <si>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</si>
  <si>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</si>
  <si>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</si>
  <si>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ALVARO RAMOS VILLEGAS</t>
  </si>
  <si>
    <t>FEB. - JULIO - 2023</t>
  </si>
  <si>
    <t xml:space="preserve">GESTION DE LA RETRIBUCION </t>
  </si>
  <si>
    <t>NA</t>
  </si>
  <si>
    <t>605B</t>
  </si>
  <si>
    <t>605A</t>
  </si>
  <si>
    <t xml:space="preserve">GESTION DE COSTOS </t>
  </si>
  <si>
    <t>501A</t>
  </si>
  <si>
    <t>DERECHO FISCAL</t>
  </si>
  <si>
    <t>405B</t>
  </si>
  <si>
    <t>COSTOS DE MANUFACTURA</t>
  </si>
  <si>
    <t>205B</t>
  </si>
  <si>
    <t>MANUEL DE JESUS CANO BUSTAMENTE</t>
  </si>
  <si>
    <t>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</si>
</sst>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5" zoomScaleNormal="115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30</v>
      </c>
      <c r="F14" s="9">
        <v>28</v>
      </c>
      <c r="G14" s="9"/>
      <c r="H14" s="10">
        <f t="shared" ref="H14:H18" si="0">F14/E14</f>
        <v>0.93333333333333335</v>
      </c>
      <c r="I14" s="9">
        <f t="shared" ref="I14:I28" si="1">(E14-SUM(F14:G14))-K14</f>
        <v>2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68.12</v>
      </c>
      <c r="N14" s="15">
        <v>0.43</v>
      </c>
    </row>
    <row r="15" spans="1:14" s="11" customFormat="1" x14ac:dyDescent="0.2">
      <c r="A15" s="8" t="s">
        <v>38</v>
      </c>
      <c r="B15" s="9" t="s">
        <v>39</v>
      </c>
      <c r="C15" s="9" t="s">
        <v>40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8" t="s">
        <v>42</v>
      </c>
      <c r="B16" s="9">
        <v>1</v>
      </c>
      <c r="C16" s="9" t="s">
        <v>43</v>
      </c>
      <c r="D16" s="9" t="s">
        <v>32</v>
      </c>
      <c r="E16" s="9"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/>
      <c r="L16" s="10">
        <f t="shared" si="3"/>
        <v>0</v>
      </c>
      <c r="M16" s="9">
        <v>78</v>
      </c>
      <c r="N16" s="15">
        <v>0.88</v>
      </c>
    </row>
    <row r="17" spans="1:14" s="11" customFormat="1" x14ac:dyDescent="0.2">
      <c r="A17" s="8" t="s">
        <v>44</v>
      </c>
      <c r="B17" s="9" t="s">
        <v>39</v>
      </c>
      <c r="C17" s="9" t="s">
        <v>45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46</v>
      </c>
      <c r="B18" s="9">
        <v>1</v>
      </c>
      <c r="C18" s="9" t="s">
        <v>47</v>
      </c>
      <c r="D18" s="9" t="s">
        <v>31</v>
      </c>
      <c r="E18" s="9"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71.66</v>
      </c>
      <c r="N18" s="15">
        <v>0.09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56</v>
      </c>
      <c r="G28" s="17">
        <f>SUM(G14:G27)</f>
        <v>0</v>
      </c>
      <c r="H28" s="18">
        <f>SUM(F28:G28)/E28</f>
        <v>0.68292682926829273</v>
      </c>
      <c r="I28" s="17">
        <f t="shared" si="1"/>
        <v>26</v>
      </c>
      <c r="J28" s="18">
        <f t="shared" si="2"/>
        <v>0.31707317073170732</v>
      </c>
      <c r="K28" s="17">
        <f>SUM(K14:K27)</f>
        <v>0</v>
      </c>
      <c r="L28" s="18">
        <f t="shared" si="3"/>
        <v>0</v>
      </c>
      <c r="M28" s="17">
        <f>AVERAGE(M14:M27)</f>
        <v>72.593333333333334</v>
      </c>
      <c r="N28" s="19">
        <f>AVERAGE(N14:N27)</f>
        <v>0.46666666666666673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38</v>
      </c>
      <c r="B14" s="9">
        <v>2</v>
      </c>
      <c r="C14" s="9" t="s">
        <v>41</v>
      </c>
      <c r="D14" s="9" t="s">
        <v>31</v>
      </c>
      <c r="E14" s="9">
        <v>30</v>
      </c>
      <c r="F14" s="9">
        <v>30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76.66</v>
      </c>
      <c r="N14" s="15">
        <v>0.67</v>
      </c>
    </row>
    <row r="15" spans="1:14" s="11" customFormat="1" x14ac:dyDescent="0.2">
      <c r="A15" s="8" t="s">
        <v>38</v>
      </c>
      <c r="B15" s="9">
        <v>1</v>
      </c>
      <c r="C15" s="9" t="s">
        <v>40</v>
      </c>
      <c r="D15" s="9" t="s">
        <v>31</v>
      </c>
      <c r="E15" s="9"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80</v>
      </c>
      <c r="N15" s="15">
        <v>0.83</v>
      </c>
    </row>
    <row r="16" spans="1:14" s="11" customFormat="1" x14ac:dyDescent="0.2">
      <c r="A16" s="8" t="s">
        <v>42</v>
      </c>
      <c r="B16" s="9">
        <v>2</v>
      </c>
      <c r="C16" s="9" t="s">
        <v>43</v>
      </c>
      <c r="D16" s="9" t="s">
        <v>32</v>
      </c>
      <c r="E16" s="9">
        <v>8</v>
      </c>
      <c r="F16" s="9">
        <v>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77.5</v>
      </c>
      <c r="N16" s="15">
        <v>0.63</v>
      </c>
    </row>
    <row r="17" spans="1:14" s="11" customFormat="1" x14ac:dyDescent="0.2">
      <c r="A17" s="8" t="s">
        <v>44</v>
      </c>
      <c r="B17" s="9">
        <v>1</v>
      </c>
      <c r="C17" s="9" t="s">
        <v>45</v>
      </c>
      <c r="D17" s="9" t="s">
        <v>31</v>
      </c>
      <c r="E17" s="9"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69.7</v>
      </c>
      <c r="N17" s="15">
        <v>0.94</v>
      </c>
    </row>
    <row r="18" spans="1:14" s="11" customFormat="1" x14ac:dyDescent="0.2">
      <c r="A18" s="8" t="s">
        <v>46</v>
      </c>
      <c r="B18" s="9">
        <v>2</v>
      </c>
      <c r="C18" s="9" t="s">
        <v>47</v>
      </c>
      <c r="D18" s="9" t="s">
        <v>31</v>
      </c>
      <c r="E18" s="9"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72</v>
      </c>
      <c r="N18" s="15">
        <v>0.19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81</v>
      </c>
      <c r="G28" s="17">
        <f>SUM(G14:G27)</f>
        <v>0</v>
      </c>
      <c r="H28" s="18">
        <f>SUM(F28:G28)/E28</f>
        <v>0.98780487804878048</v>
      </c>
      <c r="I28" s="17">
        <f t="shared" si="1"/>
        <v>1</v>
      </c>
      <c r="J28" s="18">
        <f t="shared" si="2"/>
        <v>1.2195121951219513E-2</v>
      </c>
      <c r="K28" s="17">
        <f>SUM(K14:K27)</f>
        <v>0</v>
      </c>
      <c r="L28" s="18">
        <f t="shared" si="3"/>
        <v>0</v>
      </c>
      <c r="M28" s="17">
        <f>AVERAGE(M14:M27)</f>
        <v>75.171999999999997</v>
      </c>
      <c r="N28" s="19">
        <f>AVERAGE(N14:N27)</f>
        <v>0.65199999999999991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 t="s">
        <v>48</v>
      </c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P28" sqref="P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GESTION DE LA RETRIBUCION </v>
      </c>
      <c r="B14" s="9">
        <v>3</v>
      </c>
      <c r="C14" s="9" t="str">
        <f>'1'!C14</f>
        <v>605A</v>
      </c>
      <c r="D14" s="9" t="str">
        <f>'1'!D14</f>
        <v>DLA</v>
      </c>
      <c r="E14" s="9">
        <f>'1'!E14</f>
        <v>30</v>
      </c>
      <c r="F14" s="9">
        <v>30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76</v>
      </c>
      <c r="N14" s="15">
        <v>0.3</v>
      </c>
    </row>
    <row r="15" spans="1:14" s="11" customFormat="1" x14ac:dyDescent="0.2">
      <c r="A15" s="9" t="str">
        <f>'1'!A15</f>
        <v xml:space="preserve">GESTION DE LA RETRIBUCION </v>
      </c>
      <c r="B15" s="9">
        <v>3</v>
      </c>
      <c r="C15" s="9" t="str">
        <f>'1'!C15</f>
        <v>605B</v>
      </c>
      <c r="D15" s="9" t="str">
        <f>'1'!D15</f>
        <v>DLA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73</v>
      </c>
      <c r="N15" s="15">
        <v>0.67</v>
      </c>
    </row>
    <row r="16" spans="1:14" s="11" customFormat="1" x14ac:dyDescent="0.2">
      <c r="A16" s="9" t="str">
        <f>'1'!A16</f>
        <v xml:space="preserve">GESTION DE COSTOS </v>
      </c>
      <c r="B16" s="9">
        <v>3</v>
      </c>
      <c r="C16" s="9" t="str">
        <f>'1'!C16</f>
        <v>501A</v>
      </c>
      <c r="D16" s="9" t="str">
        <f>'1'!D16</f>
        <v>II</v>
      </c>
      <c r="E16" s="9">
        <f>'1'!E16</f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/>
      <c r="L16" s="10">
        <f t="shared" si="3"/>
        <v>0</v>
      </c>
      <c r="M16" s="9">
        <v>66</v>
      </c>
      <c r="N16" s="15">
        <v>0.87</v>
      </c>
    </row>
    <row r="17" spans="1:14" s="11" customFormat="1" x14ac:dyDescent="0.2">
      <c r="A17" s="9" t="str">
        <f>'1'!A17</f>
        <v>DERECHO FISCAL</v>
      </c>
      <c r="B17" s="9">
        <v>3</v>
      </c>
      <c r="C17" s="9" t="str">
        <f>'1'!C17</f>
        <v>405B</v>
      </c>
      <c r="D17" s="9" t="str">
        <f>'1'!D17</f>
        <v>DLA</v>
      </c>
      <c r="E17" s="9">
        <f>'1'!E17</f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70</v>
      </c>
      <c r="N17" s="15">
        <v>0.94</v>
      </c>
    </row>
    <row r="18" spans="1:14" s="11" customFormat="1" x14ac:dyDescent="0.2">
      <c r="A18" s="9" t="str">
        <f>'1'!A18</f>
        <v>COSTOS DE MANUFACTURA</v>
      </c>
      <c r="B18" s="9">
        <v>3</v>
      </c>
      <c r="C18" s="9" t="str">
        <f>'1'!C18</f>
        <v>205B</v>
      </c>
      <c r="D18" s="9" t="str">
        <f>'1'!D18</f>
        <v>DLA</v>
      </c>
      <c r="E18" s="9">
        <f>'1'!E18</f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74</v>
      </c>
      <c r="N18" s="15">
        <v>0.52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80</v>
      </c>
      <c r="G28" s="17">
        <f>SUM(G14:G27)</f>
        <v>0</v>
      </c>
      <c r="H28" s="18">
        <f>SUM(F28:G28)/E28</f>
        <v>0.97560975609756095</v>
      </c>
      <c r="I28" s="17">
        <f t="shared" si="1"/>
        <v>2</v>
      </c>
      <c r="J28" s="18">
        <f t="shared" si="2"/>
        <v>2.4390243902439025E-2</v>
      </c>
      <c r="K28" s="17">
        <f>SUM(K14:K27)</f>
        <v>0</v>
      </c>
      <c r="L28" s="18">
        <f t="shared" si="3"/>
        <v>0</v>
      </c>
      <c r="M28" s="17">
        <f>AVERAGE(M14:M27)</f>
        <v>71.8</v>
      </c>
      <c r="N28" s="19">
        <f>AVERAGE(N14:N27)</f>
        <v>0.65999999999999992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 t="s">
        <v>49</v>
      </c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P22" sqref="P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GESTION DE LA RETRIBUCION </v>
      </c>
      <c r="B14" s="9">
        <v>4</v>
      </c>
      <c r="C14" s="9" t="str">
        <f>'1'!C14</f>
        <v>605A</v>
      </c>
      <c r="D14" s="9" t="str">
        <f>'1'!D14</f>
        <v>DLA</v>
      </c>
      <c r="E14" s="9">
        <f>'1'!E14</f>
        <v>30</v>
      </c>
      <c r="F14" s="9">
        <v>30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76</v>
      </c>
      <c r="N14" s="15">
        <v>0.33</v>
      </c>
    </row>
    <row r="15" spans="1:14" s="11" customFormat="1" x14ac:dyDescent="0.2">
      <c r="A15" s="9" t="str">
        <f>'1'!A15</f>
        <v xml:space="preserve">GESTION DE LA RETRIBUCION </v>
      </c>
      <c r="B15" s="9">
        <v>4</v>
      </c>
      <c r="C15" s="9" t="str">
        <f>'1'!C15</f>
        <v>605B</v>
      </c>
      <c r="D15" s="9" t="str">
        <f>'1'!D15</f>
        <v>DLA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73</v>
      </c>
      <c r="N15" s="15">
        <v>0.67</v>
      </c>
    </row>
    <row r="16" spans="1:14" s="11" customFormat="1" x14ac:dyDescent="0.2">
      <c r="A16" s="9" t="str">
        <f>'1'!A16</f>
        <v xml:space="preserve">GESTION DE COSTOS </v>
      </c>
      <c r="B16" s="9">
        <v>4</v>
      </c>
      <c r="C16" s="9" t="str">
        <f>'1'!C16</f>
        <v>501A</v>
      </c>
      <c r="D16" s="9" t="str">
        <f>'1'!D16</f>
        <v>II</v>
      </c>
      <c r="E16" s="9">
        <f>'1'!E16</f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/>
      <c r="L16" s="10">
        <f t="shared" si="3"/>
        <v>0</v>
      </c>
      <c r="M16" s="9">
        <v>68</v>
      </c>
      <c r="N16" s="15">
        <v>0.88</v>
      </c>
    </row>
    <row r="17" spans="1:14" s="11" customFormat="1" x14ac:dyDescent="0.2">
      <c r="A17" s="9" t="str">
        <f>'1'!A17</f>
        <v>DERECHO FISCAL</v>
      </c>
      <c r="B17" s="9">
        <v>4</v>
      </c>
      <c r="C17" s="9" t="str">
        <f>'1'!C17</f>
        <v>405B</v>
      </c>
      <c r="D17" s="9" t="str">
        <f>'1'!D17</f>
        <v>DLA</v>
      </c>
      <c r="E17" s="9">
        <f>'1'!E17</f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69</v>
      </c>
      <c r="N17" s="15">
        <v>0.84</v>
      </c>
    </row>
    <row r="18" spans="1:14" s="11" customFormat="1" x14ac:dyDescent="0.2">
      <c r="A18" s="9" t="str">
        <f>'1'!A18</f>
        <v>COSTOS DE MANUFACTURA</v>
      </c>
      <c r="B18" s="9">
        <v>4</v>
      </c>
      <c r="C18" s="9" t="str">
        <f>'1'!C18</f>
        <v>205B</v>
      </c>
      <c r="D18" s="9" t="str">
        <f>'1'!D18</f>
        <v>DLA</v>
      </c>
      <c r="E18" s="9">
        <f>'1'!E18</f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74</v>
      </c>
      <c r="N18" s="15">
        <v>0.28999999999999998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80</v>
      </c>
      <c r="G28" s="17">
        <f>SUM(G14:G27)</f>
        <v>0</v>
      </c>
      <c r="H28" s="18">
        <f>SUM(F28:G28)/E28</f>
        <v>0.97560975609756095</v>
      </c>
      <c r="I28" s="17">
        <f t="shared" si="1"/>
        <v>2</v>
      </c>
      <c r="J28" s="18">
        <f t="shared" si="2"/>
        <v>2.4390243902439025E-2</v>
      </c>
      <c r="K28" s="17">
        <f>SUM(K14:K27)</f>
        <v>0</v>
      </c>
      <c r="L28" s="18">
        <f t="shared" si="3"/>
        <v>0</v>
      </c>
      <c r="M28" s="17">
        <f>AVERAGE(M14:M27)</f>
        <v>72</v>
      </c>
      <c r="N28" s="19">
        <f>AVERAGE(N14:N27)</f>
        <v>0.60199999999999998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 t="s">
        <v>48</v>
      </c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GESTION DE LA RETRIBUCION </v>
      </c>
      <c r="B14" s="9"/>
      <c r="C14" s="9" t="str">
        <f>'1'!C14</f>
        <v>605A</v>
      </c>
      <c r="D14" s="9" t="str">
        <f>'1'!D14</f>
        <v>DLA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GESTION DE LA RETRIBUCION </v>
      </c>
      <c r="B15" s="9"/>
      <c r="C15" s="9" t="str">
        <f>'1'!C15</f>
        <v>605B</v>
      </c>
      <c r="D15" s="9" t="str">
        <f>'1'!D15</f>
        <v>DLA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501A</v>
      </c>
      <c r="D16" s="9" t="str">
        <f>'1'!D16</f>
        <v>II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COSTOS DE MANUFACTURA</v>
      </c>
      <c r="B18" s="9"/>
      <c r="C18" s="9" t="str">
        <f>'1'!C18</f>
        <v>205B</v>
      </c>
      <c r="D18" s="9" t="str">
        <f>'1'!D18</f>
        <v>DLA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Alvaro Ramos</cp:lastModifiedBy>
  <cp:revision/>
  <dcterms:created xsi:type="dcterms:W3CDTF">2021-11-22T14:45:25Z</dcterms:created>
  <dcterms:modified xsi:type="dcterms:W3CDTF">2023-06-23T00:53:03Z</dcterms:modified>
  <cp:category/>
  <cp:contentStatus/>
</cp:coreProperties>
</file>