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ocuments\ITSSAT\001 MATERIAS 2023-1\REPORTES 2023-1\"/>
    </mc:Choice>
  </mc:AlternateContent>
  <bookViews>
    <workbookView xWindow="0" yWindow="0" windowWidth="20490" windowHeight="7200" activeTab="3"/>
  </bookViews>
  <sheets>
    <sheet name="GESTION DE RES" sheetId="1" r:id="rId1"/>
    <sheet name="CUENCAS" sheetId="3" r:id="rId2"/>
    <sheet name="PROB Y ESTAD 2A" sheetId="4" r:id="rId3"/>
    <sheet name="PROB Y EST 2B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5" l="1"/>
  <c r="L53" i="5"/>
  <c r="L59" i="4"/>
  <c r="L60" i="4"/>
  <c r="L53" i="4"/>
  <c r="L59" i="3"/>
  <c r="L60" i="3"/>
  <c r="L53" i="3"/>
  <c r="K59" i="1"/>
  <c r="K53" i="1"/>
  <c r="K59" i="5" l="1"/>
  <c r="K60" i="5"/>
  <c r="K60" i="4"/>
  <c r="K59" i="4"/>
  <c r="K59" i="3"/>
  <c r="K60" i="3"/>
  <c r="J56" i="5" l="1"/>
  <c r="K56" i="5"/>
  <c r="J60" i="5" l="1"/>
  <c r="J59" i="5"/>
  <c r="J60" i="3"/>
  <c r="J59" i="3"/>
  <c r="J60" i="1"/>
  <c r="J59" i="1"/>
  <c r="J55" i="1"/>
  <c r="J58" i="3" l="1"/>
  <c r="J57" i="3"/>
  <c r="Q9" i="3"/>
  <c r="K55" i="3"/>
  <c r="L55" i="3"/>
  <c r="M55" i="3"/>
  <c r="N55" i="3"/>
  <c r="O55" i="3"/>
  <c r="P55" i="3"/>
  <c r="J55" i="3"/>
  <c r="K54" i="3"/>
  <c r="L54" i="3"/>
  <c r="M54" i="3"/>
  <c r="N54" i="3"/>
  <c r="O54" i="3"/>
  <c r="P54" i="3"/>
  <c r="J54" i="3"/>
  <c r="B28" i="3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11" i="3"/>
  <c r="B12" i="3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Q34" i="4" l="1"/>
  <c r="Q32" i="4"/>
  <c r="Q30" i="4"/>
  <c r="Q28" i="4"/>
  <c r="Q27" i="4"/>
  <c r="Q29" i="4"/>
  <c r="Q31" i="4"/>
  <c r="Q33" i="4"/>
  <c r="Q35" i="4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L60" i="5" s="1"/>
  <c r="P55" i="5"/>
  <c r="P58" i="5" s="1"/>
  <c r="O55" i="5"/>
  <c r="N55" i="5"/>
  <c r="N58" i="5" s="1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P58" i="3" s="1"/>
  <c r="O56" i="3"/>
  <c r="N56" i="3"/>
  <c r="M56" i="3"/>
  <c r="L56" i="3"/>
  <c r="L57" i="3" s="1"/>
  <c r="K56" i="3"/>
  <c r="K58" i="3" s="1"/>
  <c r="J56" i="3"/>
  <c r="O58" i="3"/>
  <c r="N58" i="3"/>
  <c r="M58" i="3"/>
  <c r="L58" i="3"/>
  <c r="P57" i="3"/>
  <c r="O57" i="3"/>
  <c r="N57" i="3"/>
  <c r="M57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16" i="3"/>
  <c r="Q27" i="3"/>
  <c r="Q26" i="3"/>
  <c r="Q25" i="3"/>
  <c r="Q24" i="3"/>
  <c r="Q23" i="3"/>
  <c r="Q22" i="3"/>
  <c r="Q21" i="3"/>
  <c r="Q20" i="3"/>
  <c r="Q19" i="3"/>
  <c r="Q18" i="3"/>
  <c r="Q17" i="3"/>
  <c r="Q15" i="3"/>
  <c r="Q14" i="3"/>
  <c r="Q13" i="3"/>
  <c r="Q12" i="3"/>
  <c r="Q11" i="3"/>
  <c r="Q10" i="3"/>
  <c r="B10" i="3"/>
  <c r="L58" i="5" l="1"/>
  <c r="Q56" i="5"/>
  <c r="L58" i="4"/>
  <c r="N58" i="4"/>
  <c r="P58" i="4"/>
  <c r="K57" i="3"/>
  <c r="K58" i="4"/>
  <c r="M58" i="4"/>
  <c r="O58" i="4"/>
  <c r="Q56" i="4"/>
  <c r="K58" i="5"/>
  <c r="M58" i="5"/>
  <c r="O58" i="5"/>
  <c r="J58" i="5"/>
  <c r="Q56" i="3"/>
  <c r="Q56" i="6"/>
  <c r="M58" i="6"/>
  <c r="O58" i="6"/>
  <c r="Q54" i="6"/>
  <c r="Q57" i="6" s="1"/>
  <c r="Q55" i="6"/>
  <c r="Q58" i="6" s="1"/>
  <c r="Q54" i="5"/>
  <c r="Q55" i="5"/>
  <c r="Q58" i="5" s="1"/>
  <c r="J58" i="4"/>
  <c r="Q54" i="4"/>
  <c r="Q57" i="4" s="1"/>
  <c r="Q55" i="4"/>
  <c r="Q54" i="3"/>
  <c r="Q55" i="3"/>
  <c r="Q58" i="3" s="1"/>
  <c r="K56" i="1"/>
  <c r="K60" i="1" s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4" i="1"/>
  <c r="Q57" i="5" l="1"/>
  <c r="Q58" i="4"/>
  <c r="Q57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<sst xmlns="http://schemas.openxmlformats.org/spreadsheetml/2006/main" count="233" uniqueCount="129">
  <si>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</si>
  <si>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</si>
  <si>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</si>
  <si>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</si>
  <si>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</si>
  <si>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</si>
  <si>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</si>
  <si>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</si>
  <si>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</si>
  <si>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</si>
  <si>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</si>
  <si>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</si>
  <si>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</si>
  <si>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</si>
  <si>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</si>
  <si>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</si>
  <si>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</si>
  <si>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</si>
  <si>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</si>
  <si>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</si>
  <si>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</si>
  <si>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</si>
  <si>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</si>
  <si>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</si>
  <si>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BAXIN NOLASCO EMILY DARINA</t>
  </si>
  <si>
    <t>CHAPOL VENTURA LUIS YAHIR</t>
  </si>
  <si>
    <t>CHAVEZ ALEJO KARINA</t>
  </si>
  <si>
    <t>DOMINGUEZ MARCIAL ANGIE MADAI</t>
  </si>
  <si>
    <t>GAPI FARARONI DIANA JACQUELYNE</t>
  </si>
  <si>
    <t>HERNANDEZ ANTEMATE ROSA MARIA</t>
  </si>
  <si>
    <t>GIL MONTAN ERICK JOEL</t>
  </si>
  <si>
    <t>GOMEZ HERNANDEZ MELANIE</t>
  </si>
  <si>
    <t>JIMENEZ TENORIO JORGE ANTONIO</t>
  </si>
  <si>
    <t>LUCHO DOMINGUEZ INGRID  ILIANA</t>
  </si>
  <si>
    <t>MALAGA BUSTAMANTE CARLOS</t>
  </si>
  <si>
    <t>NUÑEZ CHAGALA JENNIFER</t>
  </si>
  <si>
    <t>OLEA MIROS OSCAR ALBERTO</t>
  </si>
  <si>
    <t>ORTEGA LOZADA EDGAR ANTONIO</t>
  </si>
  <si>
    <t>QUINTANAR REYES ANGEL KALEB</t>
  </si>
  <si>
    <t>RUIZ SUAREZ SAEL</t>
  </si>
  <si>
    <t>SANCHEZ GARCIA MARLA IVETTE</t>
  </si>
  <si>
    <t>ZACARIAS ALVAREZ DAVID ENRIQUE</t>
  </si>
  <si>
    <t>ACOSTA  LUCHO  DESIREE</t>
  </si>
  <si>
    <t>ANDRADE  TON  JENNIFER ADRIANA</t>
  </si>
  <si>
    <t>BAEZ   ARTEAGA  YAMILY AURORA</t>
  </si>
  <si>
    <t>BUSTAMANTE   LIRA  MARISOL</t>
  </si>
  <si>
    <t>CANELA   AMARO  YOALI SILVANA</t>
  </si>
  <si>
    <t>CHONTAL   COTO  DANIELA YARUBI</t>
  </si>
  <si>
    <t>ESPINOSA   HERNANDEZ  ISAAC</t>
  </si>
  <si>
    <t>GOMEZ AGUIRRE JOSE LUIS</t>
  </si>
  <si>
    <t>HERRERA   TOLEN  JENNIFER</t>
  </si>
  <si>
    <t>MARTINEZ ANTEMATE JOHANA ITZEL</t>
  </si>
  <si>
    <t>MAYO ZAPOT DAVID</t>
  </si>
  <si>
    <t>MORALES   DAVID  LEZLIE AMERICA</t>
  </si>
  <si>
    <t>ORTIZ   CAPI  AISLINN</t>
  </si>
  <si>
    <t>ROSAS   TOTO  DIANA ITZEL</t>
  </si>
  <si>
    <t>SINACA   MONTIEL  ANAID</t>
  </si>
  <si>
    <t>SOSA   DOMINGUEZ  DONAJI GUADALUPE</t>
  </si>
  <si>
    <t>SUAREZ  MEDINA  ARTURO EMMANUEL</t>
  </si>
  <si>
    <t>FLORES   CERVANTES  ANA LUISA</t>
  </si>
  <si>
    <t>Barrera Flores Milagros Del Carmen</t>
  </si>
  <si>
    <t>Belli Fiscal Maritza Guadalupe</t>
  </si>
  <si>
    <t>Blanco Gonzalez Kevin De Jesus</t>
  </si>
  <si>
    <t>Bumas Moreno Juan Manuel</t>
  </si>
  <si>
    <t>Bustamante Olea Kevin</t>
  </si>
  <si>
    <t>Caixba Sinaca Jael</t>
  </si>
  <si>
    <t>Chagala Tepach Marixchel</t>
  </si>
  <si>
    <t>Chontal Ventura Edwin Geovanni</t>
  </si>
  <si>
    <t>Chontal Muñoz Carlos Manuel</t>
  </si>
  <si>
    <t>Cortez Estrada Omar</t>
  </si>
  <si>
    <t>Dominguez Marcos Juan Carlos</t>
  </si>
  <si>
    <t>Figueroa Cruz Maritza</t>
  </si>
  <si>
    <t>Garcia Moreno Marco Antonio</t>
  </si>
  <si>
    <t>Gómez Berdón Joel Antonio</t>
  </si>
  <si>
    <t>Gonzalez Lara Gael</t>
  </si>
  <si>
    <t>Hernandez Martìnez José Eduardo</t>
  </si>
  <si>
    <t>Machucho Galicia Juliette</t>
  </si>
  <si>
    <t>Malaga Martinez Karina Del Carmen</t>
  </si>
  <si>
    <t>Martinez Berdón Karla Veyda</t>
  </si>
  <si>
    <t>Mixtega Sixteco Daved Sadith</t>
  </si>
  <si>
    <t>Poisot Catemaxca Yeric</t>
  </si>
  <si>
    <t>Quino Velazco Fatima De Lourdes</t>
  </si>
  <si>
    <t>Reyes Hernandez Yanely Giseh</t>
  </si>
  <si>
    <t>Santiago Catemaxca Heidi Andrea</t>
  </si>
  <si>
    <t xml:space="preserve">Tenorio Artigas Lisseth </t>
  </si>
  <si>
    <t>Toto Anota Zahira Yamara</t>
  </si>
  <si>
    <t>Victorio Medina Aneth Michell</t>
  </si>
  <si>
    <t>Abrahan Olea America Litzania</t>
  </si>
  <si>
    <t>Alfonso Molina Claudia Maria</t>
  </si>
  <si>
    <t>Alvarado Cuatzozon Williams</t>
  </si>
  <si>
    <t>Catemaxca Quinto Fatima Leilany</t>
  </si>
  <si>
    <t>Chaparro Ramos Danaeh</t>
  </si>
  <si>
    <t>Chavez Luna Zaira Raquel</t>
  </si>
  <si>
    <t>Chipol Temich Alma Zuriel</t>
  </si>
  <si>
    <t>Cisneros Chacha Isis Nairely</t>
  </si>
  <si>
    <t>Cocuyo Abrajan Pedro Yahir</t>
  </si>
  <si>
    <t>Comi Velasco Ana Daynet</t>
  </si>
  <si>
    <t>Duran Villegas Arnulfo</t>
  </si>
  <si>
    <t>Elias Molina Daralis Malinalli</t>
  </si>
  <si>
    <t>Franco Vela Adrian</t>
  </si>
  <si>
    <t>Gonzalez Cruz Maria De Jesus</t>
  </si>
  <si>
    <t>Gracia Martinez America Abigail</t>
  </si>
  <si>
    <t>Lopez Cervantes Eva Estrella</t>
  </si>
  <si>
    <t>Mantilla Mantilla Ramses</t>
  </si>
  <si>
    <t>Martinez Piña Nitatl Nicolás</t>
  </si>
  <si>
    <t>Maza Jimenez Michel Alexis</t>
  </si>
  <si>
    <t>Mendoza Acuilteco Ana Sarahi</t>
  </si>
  <si>
    <t>Meza Catellanos Karla Estefania</t>
  </si>
  <si>
    <t>Navarrete Montan Sergio Sergio Naim</t>
  </si>
  <si>
    <t>Perez Marquez Sussan</t>
  </si>
  <si>
    <t>Polito Cinta Danna Yamileth</t>
  </si>
  <si>
    <t>Prieto Huerta Fesco</t>
  </si>
  <si>
    <t>Pucheta Santos Celeste Jovana</t>
  </si>
  <si>
    <t>Rojas Gutierrez Maria Luisa</t>
  </si>
  <si>
    <t>Rojas Lopez Ruben</t>
  </si>
  <si>
    <t>Sanchez Bustamante Carlos Julian</t>
  </si>
  <si>
    <t>Temich Martinez Marisol De Jesus</t>
  </si>
  <si>
    <t>Vazquez Chacha Guillermo Osiris</t>
  </si>
  <si>
    <t>GESTIÓN DE RESIDUOS</t>
  </si>
  <si>
    <t>FEB  JULIO 2023</t>
  </si>
  <si>
    <t>ERASTO DEL ANGEL PEREZ</t>
  </si>
  <si>
    <t>606A</t>
  </si>
  <si>
    <t>806A</t>
  </si>
  <si>
    <t>PROBABILIDAD Y ESTADISTICA AMBIENTAL</t>
  </si>
  <si>
    <t>FEB JULIO 2023</t>
  </si>
  <si>
    <t>206B</t>
  </si>
  <si>
    <t>206A</t>
  </si>
  <si>
    <t>MANEJO INTEGRADO DE CUENCAS</t>
  </si>
  <si>
    <t>Mexicano Gonzalez Isabela Montserrat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</si>
</sst>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0" fillId="0" borderId="0" xfId="1" applyFont="1"/>
    <xf numFmtId="0" fontId="2" fillId="0" borderId="2" xfId="0" applyFont="1" applyBorder="1"/>
    <xf numFmtId="0" fontId="6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/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Fill="1" applyBorder="1"/>
  </cellXfs>
  <cellStyles count="2">
    <cellStyle name="Normal" xfId="0" builtinId="0"/>
    <cellStyle name="Porcentaje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7" zoomScaleNormal="100" workbookViewId="0">
      <selection activeCell="K59" sqref="K5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2"/>
      <c r="R2" s="2"/>
    </row>
    <row r="3" spans="2:18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"/>
      <c r="R3" s="1"/>
    </row>
    <row r="4" spans="2:18" x14ac:dyDescent="0.25">
      <c r="C4" t="s">
        <v>0</v>
      </c>
      <c r="D4" s="54" t="s">
        <v>118</v>
      </c>
      <c r="E4" s="54"/>
      <c r="F4" s="54"/>
      <c r="G4" s="54"/>
      <c r="I4" t="s">
        <v>1</v>
      </c>
      <c r="J4" s="55" t="s">
        <v>121</v>
      </c>
      <c r="K4" s="55"/>
      <c r="M4" t="s">
        <v>2</v>
      </c>
      <c r="N4" s="56">
        <v>45009</v>
      </c>
      <c r="O4" s="5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5" t="s">
        <v>119</v>
      </c>
      <c r="E6" s="55"/>
      <c r="F6" s="55"/>
      <c r="G6" s="55"/>
      <c r="I6" s="47" t="s">
        <v>22</v>
      </c>
      <c r="J6" s="47"/>
      <c r="K6" s="48" t="s">
        <v>120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/>
      <c r="D9" s="61" t="s">
        <v>24</v>
      </c>
      <c r="E9" s="62"/>
      <c r="F9" s="62"/>
      <c r="G9" s="62"/>
      <c r="H9" s="62"/>
      <c r="I9" s="63"/>
      <c r="J9" s="36">
        <v>85</v>
      </c>
      <c r="K9" s="96">
        <v>90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25</v>
      </c>
    </row>
    <row r="10" spans="2:18" x14ac:dyDescent="0.25">
      <c r="B10" s="7">
        <f>B9+1</f>
        <v>2</v>
      </c>
      <c r="C10" s="7"/>
      <c r="D10" s="64" t="s">
        <v>25</v>
      </c>
      <c r="E10" s="65"/>
      <c r="F10" s="65"/>
      <c r="G10" s="65"/>
      <c r="H10" s="65"/>
      <c r="I10" s="66"/>
      <c r="J10" s="36">
        <v>80</v>
      </c>
      <c r="K10" s="96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11.428571428571429</v>
      </c>
    </row>
    <row r="11" spans="2:18" x14ac:dyDescent="0.25">
      <c r="B11" s="7">
        <f t="shared" ref="B11:B53" si="1">B10+1</f>
        <v>3</v>
      </c>
      <c r="C11" s="7"/>
      <c r="D11" s="58" t="s">
        <v>26</v>
      </c>
      <c r="E11" s="59"/>
      <c r="F11" s="59"/>
      <c r="G11" s="59"/>
      <c r="H11" s="59"/>
      <c r="I11" s="60"/>
      <c r="J11" s="36">
        <v>85</v>
      </c>
      <c r="K11" s="96">
        <v>90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25</v>
      </c>
    </row>
    <row r="12" spans="2:18" x14ac:dyDescent="0.25">
      <c r="B12" s="7">
        <f t="shared" si="1"/>
        <v>4</v>
      </c>
      <c r="C12" s="7"/>
      <c r="D12" s="58" t="s">
        <v>27</v>
      </c>
      <c r="E12" s="59"/>
      <c r="F12" s="59"/>
      <c r="G12" s="59"/>
      <c r="H12" s="59"/>
      <c r="I12" s="60"/>
      <c r="J12" s="36">
        <v>80</v>
      </c>
      <c r="K12" s="96">
        <v>90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24.285714285714285</v>
      </c>
    </row>
    <row r="13" spans="2:18" x14ac:dyDescent="0.25">
      <c r="B13" s="7">
        <f t="shared" si="1"/>
        <v>5</v>
      </c>
      <c r="C13" s="7"/>
      <c r="D13" s="58" t="s">
        <v>28</v>
      </c>
      <c r="E13" s="59"/>
      <c r="F13" s="59"/>
      <c r="G13" s="59"/>
      <c r="H13" s="59"/>
      <c r="I13" s="60"/>
      <c r="J13" s="36">
        <v>88</v>
      </c>
      <c r="K13" s="96">
        <v>100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26.857142857142858</v>
      </c>
    </row>
    <row r="14" spans="2:18" x14ac:dyDescent="0.25">
      <c r="B14" s="7">
        <f t="shared" si="1"/>
        <v>6</v>
      </c>
      <c r="C14" s="7"/>
      <c r="D14" s="58" t="s">
        <v>29</v>
      </c>
      <c r="E14" s="59"/>
      <c r="F14" s="59"/>
      <c r="G14" s="59"/>
      <c r="H14" s="59"/>
      <c r="I14" s="60"/>
      <c r="J14" s="36">
        <v>90</v>
      </c>
      <c r="K14" s="96">
        <v>95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26.428571428571427</v>
      </c>
    </row>
    <row r="15" spans="2:18" x14ac:dyDescent="0.25">
      <c r="B15" s="7">
        <f t="shared" si="1"/>
        <v>7</v>
      </c>
      <c r="C15" s="7"/>
      <c r="D15" s="67" t="s">
        <v>30</v>
      </c>
      <c r="E15" s="68"/>
      <c r="F15" s="68"/>
      <c r="G15" s="68"/>
      <c r="H15" s="68"/>
      <c r="I15" s="69"/>
      <c r="J15" s="36">
        <v>80</v>
      </c>
      <c r="K15" s="96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11.428571428571429</v>
      </c>
    </row>
    <row r="16" spans="2:18" x14ac:dyDescent="0.25">
      <c r="B16" s="7">
        <f t="shared" si="1"/>
        <v>8</v>
      </c>
      <c r="C16" s="7"/>
      <c r="D16" s="61" t="s">
        <v>31</v>
      </c>
      <c r="E16" s="62"/>
      <c r="F16" s="62"/>
      <c r="G16" s="62"/>
      <c r="H16" s="62"/>
      <c r="I16" s="63"/>
      <c r="J16" s="36">
        <v>80</v>
      </c>
      <c r="K16" s="96">
        <v>85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23.571428571428573</v>
      </c>
    </row>
    <row r="17" spans="2:17" x14ac:dyDescent="0.25">
      <c r="B17" s="7">
        <f t="shared" si="1"/>
        <v>9</v>
      </c>
      <c r="C17" s="7"/>
      <c r="D17" s="58" t="s">
        <v>32</v>
      </c>
      <c r="E17" s="59"/>
      <c r="F17" s="59"/>
      <c r="G17" s="59"/>
      <c r="H17" s="59"/>
      <c r="I17" s="60"/>
      <c r="J17" s="36">
        <v>80</v>
      </c>
      <c r="K17" s="96">
        <v>80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22.857142857142858</v>
      </c>
    </row>
    <row r="18" spans="2:17" x14ac:dyDescent="0.25">
      <c r="B18" s="7">
        <f t="shared" si="1"/>
        <v>10</v>
      </c>
      <c r="C18" s="7"/>
      <c r="D18" s="58" t="s">
        <v>33</v>
      </c>
      <c r="E18" s="59"/>
      <c r="F18" s="59"/>
      <c r="G18" s="59"/>
      <c r="H18" s="59"/>
      <c r="I18" s="60"/>
      <c r="J18" s="36">
        <v>80</v>
      </c>
      <c r="K18" s="96">
        <v>80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22.857142857142858</v>
      </c>
    </row>
    <row r="19" spans="2:17" x14ac:dyDescent="0.25">
      <c r="B19" s="7">
        <f t="shared" si="1"/>
        <v>11</v>
      </c>
      <c r="C19" s="7"/>
      <c r="D19" s="58" t="s">
        <v>34</v>
      </c>
      <c r="E19" s="59"/>
      <c r="F19" s="59"/>
      <c r="G19" s="59"/>
      <c r="H19" s="59"/>
      <c r="I19" s="60"/>
      <c r="J19" s="36">
        <v>90</v>
      </c>
      <c r="K19" s="96">
        <v>100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27.142857142857142</v>
      </c>
    </row>
    <row r="20" spans="2:17" x14ac:dyDescent="0.25">
      <c r="B20" s="7">
        <f t="shared" si="1"/>
        <v>12</v>
      </c>
      <c r="C20" s="7"/>
      <c r="D20" s="58" t="s">
        <v>35</v>
      </c>
      <c r="E20" s="59"/>
      <c r="F20" s="59"/>
      <c r="G20" s="59"/>
      <c r="H20" s="59"/>
      <c r="I20" s="60"/>
      <c r="J20" s="36">
        <v>80</v>
      </c>
      <c r="K20" s="96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11.428571428571429</v>
      </c>
    </row>
    <row r="21" spans="2:17" x14ac:dyDescent="0.25">
      <c r="B21" s="7">
        <f t="shared" si="1"/>
        <v>13</v>
      </c>
      <c r="C21" s="7"/>
      <c r="D21" s="61" t="s">
        <v>36</v>
      </c>
      <c r="E21" s="62"/>
      <c r="F21" s="62"/>
      <c r="G21" s="62"/>
      <c r="H21" s="62"/>
      <c r="I21" s="63"/>
      <c r="J21" s="36">
        <v>80</v>
      </c>
      <c r="K21" s="96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11.428571428571429</v>
      </c>
    </row>
    <row r="22" spans="2:17" x14ac:dyDescent="0.25">
      <c r="B22" s="7">
        <f t="shared" si="1"/>
        <v>14</v>
      </c>
      <c r="C22" s="7"/>
      <c r="D22" s="58" t="s">
        <v>37</v>
      </c>
      <c r="E22" s="59"/>
      <c r="F22" s="59"/>
      <c r="G22" s="59"/>
      <c r="H22" s="59"/>
      <c r="I22" s="60"/>
      <c r="J22" s="36">
        <v>90</v>
      </c>
      <c r="K22" s="96">
        <v>100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27.142857142857142</v>
      </c>
    </row>
    <row r="23" spans="2:17" x14ac:dyDescent="0.25">
      <c r="B23" s="7">
        <f t="shared" si="1"/>
        <v>15</v>
      </c>
      <c r="C23" s="7"/>
      <c r="D23" s="58" t="s">
        <v>38</v>
      </c>
      <c r="E23" s="59"/>
      <c r="F23" s="59"/>
      <c r="G23" s="59"/>
      <c r="H23" s="59"/>
      <c r="I23" s="60"/>
      <c r="J23" s="36">
        <v>80</v>
      </c>
      <c r="K23" s="96">
        <v>90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24.285714285714285</v>
      </c>
    </row>
    <row r="24" spans="2:17" x14ac:dyDescent="0.25">
      <c r="B24" s="7">
        <f t="shared" si="1"/>
        <v>16</v>
      </c>
      <c r="C24" s="7"/>
      <c r="D24" s="58" t="s">
        <v>39</v>
      </c>
      <c r="E24" s="59"/>
      <c r="F24" s="59"/>
      <c r="G24" s="59"/>
      <c r="H24" s="59"/>
      <c r="I24" s="60"/>
      <c r="J24" s="36">
        <v>90</v>
      </c>
      <c r="K24" s="96">
        <v>95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26.428571428571427</v>
      </c>
    </row>
    <row r="25" spans="2:17" x14ac:dyDescent="0.25">
      <c r="B25" s="7">
        <f t="shared" si="1"/>
        <v>17</v>
      </c>
      <c r="C25" s="7"/>
      <c r="D25" s="58" t="s">
        <v>40</v>
      </c>
      <c r="E25" s="59"/>
      <c r="F25" s="59"/>
      <c r="G25" s="59"/>
      <c r="H25" s="59"/>
      <c r="I25" s="60"/>
      <c r="J25" s="36">
        <v>90</v>
      </c>
      <c r="K25" s="96">
        <v>95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26.428571428571427</v>
      </c>
    </row>
    <row r="26" spans="2:17" x14ac:dyDescent="0.25">
      <c r="B26" s="7">
        <f t="shared" si="1"/>
        <v>18</v>
      </c>
      <c r="C26" s="7"/>
      <c r="D26" s="58" t="s">
        <v>41</v>
      </c>
      <c r="E26" s="59"/>
      <c r="F26" s="59"/>
      <c r="G26" s="59"/>
      <c r="H26" s="59"/>
      <c r="I26" s="60"/>
      <c r="J26" s="36">
        <v>80</v>
      </c>
      <c r="K26" s="96">
        <v>80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22.857142857142858</v>
      </c>
    </row>
    <row r="27" spans="2:17" x14ac:dyDescent="0.25">
      <c r="B27" s="7">
        <f t="shared" si="1"/>
        <v>19</v>
      </c>
      <c r="C27" s="7"/>
      <c r="D27" s="71"/>
      <c r="E27" s="71"/>
      <c r="F27" s="71"/>
      <c r="G27" s="71"/>
      <c r="H27" s="71"/>
      <c r="I27" s="71"/>
      <c r="J27" s="19"/>
      <c r="K27" s="4"/>
      <c r="L27" s="4"/>
      <c r="M27" s="4"/>
      <c r="N27" s="4"/>
      <c r="O27" s="4"/>
      <c r="P27" s="4"/>
      <c r="Q27" s="14">
        <f t="shared" si="0"/>
        <v>0</v>
      </c>
    </row>
    <row r="28" spans="2:17" x14ac:dyDescent="0.25">
      <c r="B28" s="7">
        <f t="shared" si="1"/>
        <v>20</v>
      </c>
      <c r="C28" s="7"/>
      <c r="D28" s="71"/>
      <c r="E28" s="71"/>
      <c r="F28" s="71"/>
      <c r="G28" s="71"/>
      <c r="H28" s="71"/>
      <c r="I28" s="71"/>
      <c r="J28" s="19"/>
      <c r="K28" s="4"/>
      <c r="L28" s="4"/>
      <c r="M28" s="4"/>
      <c r="N28" s="4"/>
      <c r="O28" s="4"/>
      <c r="P28" s="4"/>
      <c r="Q28" s="14">
        <f t="shared" si="0"/>
        <v>0</v>
      </c>
    </row>
    <row r="29" spans="2:17" x14ac:dyDescent="0.25">
      <c r="B29" s="7">
        <f t="shared" si="1"/>
        <v>21</v>
      </c>
      <c r="C29" s="7"/>
      <c r="D29" s="71"/>
      <c r="E29" s="71"/>
      <c r="F29" s="71"/>
      <c r="G29" s="71"/>
      <c r="H29" s="71"/>
      <c r="I29" s="71"/>
      <c r="J29" s="19"/>
      <c r="K29" s="4"/>
      <c r="L29" s="4"/>
      <c r="M29" s="4"/>
      <c r="N29" s="4"/>
      <c r="O29" s="4"/>
      <c r="P29" s="4"/>
      <c r="Q29" s="14">
        <f t="shared" si="0"/>
        <v>0</v>
      </c>
    </row>
    <row r="30" spans="2:17" x14ac:dyDescent="0.25">
      <c r="B30" s="7">
        <f t="shared" si="1"/>
        <v>22</v>
      </c>
      <c r="C30" s="7"/>
      <c r="D30" s="71"/>
      <c r="E30" s="71"/>
      <c r="F30" s="71"/>
      <c r="G30" s="71"/>
      <c r="H30" s="71"/>
      <c r="I30" s="71"/>
      <c r="J30" s="19"/>
      <c r="K30" s="4"/>
      <c r="L30" s="4"/>
      <c r="M30" s="4"/>
      <c r="N30" s="4"/>
      <c r="O30" s="4"/>
      <c r="P30" s="4"/>
      <c r="Q30" s="14">
        <f t="shared" si="0"/>
        <v>0</v>
      </c>
    </row>
    <row r="31" spans="2:17" x14ac:dyDescent="0.25">
      <c r="B31" s="7">
        <f t="shared" si="1"/>
        <v>23</v>
      </c>
      <c r="C31" s="7"/>
      <c r="D31" s="71"/>
      <c r="E31" s="71"/>
      <c r="F31" s="71"/>
      <c r="G31" s="71"/>
      <c r="H31" s="71"/>
      <c r="I31" s="71"/>
      <c r="J31" s="19"/>
      <c r="K31" s="4"/>
      <c r="L31" s="4"/>
      <c r="M31" s="4"/>
      <c r="N31" s="4"/>
      <c r="O31" s="4"/>
      <c r="P31" s="4"/>
      <c r="Q31" s="14">
        <f t="shared" si="0"/>
        <v>0</v>
      </c>
    </row>
    <row r="32" spans="2:17" x14ac:dyDescent="0.25">
      <c r="B32" s="7">
        <f t="shared" si="1"/>
        <v>24</v>
      </c>
      <c r="C32" s="7"/>
      <c r="D32" s="71"/>
      <c r="E32" s="71"/>
      <c r="F32" s="71"/>
      <c r="G32" s="71"/>
      <c r="H32" s="71"/>
      <c r="I32" s="71"/>
      <c r="J32" s="19"/>
      <c r="K32" s="4"/>
      <c r="L32" s="4"/>
      <c r="M32" s="4"/>
      <c r="N32" s="4"/>
      <c r="O32" s="4"/>
      <c r="P32" s="4"/>
      <c r="Q32" s="14">
        <f t="shared" si="0"/>
        <v>0</v>
      </c>
    </row>
    <row r="33" spans="2:17" x14ac:dyDescent="0.25">
      <c r="B33" s="7">
        <f t="shared" si="1"/>
        <v>25</v>
      </c>
      <c r="C33" s="7"/>
      <c r="D33" s="71"/>
      <c r="E33" s="71"/>
      <c r="F33" s="71"/>
      <c r="G33" s="71"/>
      <c r="H33" s="71"/>
      <c r="I33" s="71"/>
      <c r="J33" s="19"/>
      <c r="K33" s="4"/>
      <c r="L33" s="4"/>
      <c r="M33" s="4"/>
      <c r="N33" s="4"/>
      <c r="O33" s="4"/>
      <c r="P33" s="4"/>
      <c r="Q33" s="14">
        <f t="shared" si="0"/>
        <v>0</v>
      </c>
    </row>
    <row r="34" spans="2:17" x14ac:dyDescent="0.25">
      <c r="B34" s="7">
        <f t="shared" si="1"/>
        <v>26</v>
      </c>
      <c r="C34" s="7"/>
      <c r="D34" s="71"/>
      <c r="E34" s="71"/>
      <c r="F34" s="71"/>
      <c r="G34" s="71"/>
      <c r="H34" s="71"/>
      <c r="I34" s="71"/>
      <c r="J34" s="19"/>
      <c r="K34" s="4"/>
      <c r="L34" s="4"/>
      <c r="M34" s="4"/>
      <c r="N34" s="4"/>
      <c r="O34" s="4"/>
      <c r="P34" s="4"/>
      <c r="Q34" s="14">
        <f t="shared" si="0"/>
        <v>0</v>
      </c>
    </row>
    <row r="35" spans="2:17" x14ac:dyDescent="0.25">
      <c r="B35" s="7">
        <f t="shared" si="1"/>
        <v>27</v>
      </c>
      <c r="C35" s="7"/>
      <c r="D35" s="71"/>
      <c r="E35" s="71"/>
      <c r="F35" s="71"/>
      <c r="G35" s="71"/>
      <c r="H35" s="71"/>
      <c r="I35" s="71"/>
      <c r="J35" s="19"/>
      <c r="K35" s="4"/>
      <c r="L35" s="4"/>
      <c r="M35" s="4"/>
      <c r="N35" s="4"/>
      <c r="O35" s="4"/>
      <c r="P35" s="4"/>
      <c r="Q35" s="14">
        <f t="shared" si="0"/>
        <v>0</v>
      </c>
    </row>
    <row r="36" spans="2:17" x14ac:dyDescent="0.25">
      <c r="B36" s="7">
        <f t="shared" si="1"/>
        <v>28</v>
      </c>
      <c r="C36" s="7"/>
      <c r="D36" s="71"/>
      <c r="E36" s="71"/>
      <c r="F36" s="71"/>
      <c r="G36" s="71"/>
      <c r="H36" s="71"/>
      <c r="I36" s="71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25">
      <c r="B37" s="7">
        <f t="shared" si="1"/>
        <v>29</v>
      </c>
      <c r="C37" s="7"/>
      <c r="D37" s="71"/>
      <c r="E37" s="71"/>
      <c r="F37" s="71"/>
      <c r="G37" s="71"/>
      <c r="H37" s="71"/>
      <c r="I37" s="71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25">
      <c r="B38" s="7">
        <f t="shared" si="1"/>
        <v>30</v>
      </c>
      <c r="C38" s="7"/>
      <c r="D38" s="71"/>
      <c r="E38" s="71"/>
      <c r="F38" s="71"/>
      <c r="G38" s="71"/>
      <c r="H38" s="71"/>
      <c r="I38" s="71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25">
      <c r="B39" s="7">
        <f t="shared" si="1"/>
        <v>31</v>
      </c>
      <c r="C39" s="7"/>
      <c r="D39" s="71"/>
      <c r="E39" s="71"/>
      <c r="F39" s="71"/>
      <c r="G39" s="71"/>
      <c r="H39" s="71"/>
      <c r="I39" s="71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25">
      <c r="B40" s="7">
        <f t="shared" si="1"/>
        <v>32</v>
      </c>
      <c r="C40" s="7"/>
      <c r="D40" s="71"/>
      <c r="E40" s="71"/>
      <c r="F40" s="71"/>
      <c r="G40" s="71"/>
      <c r="H40" s="71"/>
      <c r="I40" s="71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/>
      <c r="D41" s="71"/>
      <c r="E41" s="71"/>
      <c r="F41" s="71"/>
      <c r="G41" s="71"/>
      <c r="H41" s="71"/>
      <c r="I41" s="71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71"/>
      <c r="E42" s="71"/>
      <c r="F42" s="71"/>
      <c r="G42" s="71"/>
      <c r="H42" s="71"/>
      <c r="I42" s="71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71"/>
      <c r="E43" s="71"/>
      <c r="F43" s="71"/>
      <c r="G43" s="71"/>
      <c r="H43" s="71"/>
      <c r="I43" s="71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71"/>
      <c r="E44" s="71"/>
      <c r="F44" s="71"/>
      <c r="G44" s="71"/>
      <c r="H44" s="71"/>
      <c r="I44" s="71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71"/>
      <c r="E45" s="71"/>
      <c r="F45" s="71"/>
      <c r="G45" s="71"/>
      <c r="H45" s="71"/>
      <c r="I45" s="71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71"/>
      <c r="E46" s="71"/>
      <c r="F46" s="71"/>
      <c r="G46" s="71"/>
      <c r="H46" s="71"/>
      <c r="I46" s="71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71"/>
      <c r="E47" s="71"/>
      <c r="F47" s="71"/>
      <c r="G47" s="71"/>
      <c r="H47" s="71"/>
      <c r="I47" s="71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71"/>
      <c r="E48" s="71"/>
      <c r="F48" s="71"/>
      <c r="G48" s="71"/>
      <c r="H48" s="71"/>
      <c r="I48" s="71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71"/>
      <c r="E49" s="71"/>
      <c r="F49" s="71"/>
      <c r="G49" s="71"/>
      <c r="H49" s="71"/>
      <c r="I49" s="71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71"/>
      <c r="E50" s="71"/>
      <c r="F50" s="71"/>
      <c r="G50" s="71"/>
      <c r="H50" s="71"/>
      <c r="I50" s="71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71"/>
      <c r="E51" s="71"/>
      <c r="F51" s="71"/>
      <c r="G51" s="71"/>
      <c r="H51" s="71"/>
      <c r="I51" s="71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71"/>
      <c r="E52" s="71"/>
      <c r="F52" s="71"/>
      <c r="G52" s="71"/>
      <c r="H52" s="71"/>
      <c r="I52" s="71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72"/>
      <c r="E53" s="73"/>
      <c r="F53" s="73"/>
      <c r="G53" s="73"/>
      <c r="H53" s="73"/>
      <c r="I53" s="74"/>
      <c r="J53" s="3"/>
      <c r="K53" s="3">
        <f>SUM(K9:K26)/18</f>
        <v>70.555555555555557</v>
      </c>
      <c r="L53" s="3"/>
      <c r="M53" s="3"/>
      <c r="N53" s="3"/>
      <c r="O53" s="3"/>
      <c r="P53" s="3"/>
      <c r="Q53" s="14">
        <f t="shared" si="2"/>
        <v>10.079365079365079</v>
      </c>
    </row>
    <row r="54" spans="2:17" x14ac:dyDescent="0.25">
      <c r="C54" s="46"/>
      <c r="D54" s="46"/>
      <c r="E54" s="10"/>
      <c r="H54" s="50" t="s">
        <v>19</v>
      </c>
      <c r="I54" s="50"/>
      <c r="J54" s="23">
        <f>COUNTIF(J9:J53,"&gt;=70")</f>
        <v>18</v>
      </c>
      <c r="K54" s="23">
        <f t="shared" ref="K54:P54" si="3">COUNTIF(K9:K53,"&gt;=70")</f>
        <v>15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6"/>
      <c r="D55" s="46"/>
      <c r="E55" s="11"/>
      <c r="H55" s="51" t="s">
        <v>20</v>
      </c>
      <c r="I55" s="51"/>
      <c r="J55" s="24">
        <f>COUNTIF(J9:J53,"&lt;70")</f>
        <v>0</v>
      </c>
      <c r="K55" s="24">
        <f t="shared" ref="K55:Q55" si="5">COUNTIF(K9:K53,"&lt;70")</f>
        <v>4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46"/>
      <c r="D56" s="46"/>
      <c r="E56" s="46"/>
      <c r="H56" s="51" t="s">
        <v>21</v>
      </c>
      <c r="I56" s="51"/>
      <c r="J56" s="24">
        <f>COUNT(J9:J53)</f>
        <v>18</v>
      </c>
      <c r="K56" s="24">
        <f t="shared" ref="K56:Q56" si="6">COUNT(K9:K53)</f>
        <v>19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46"/>
      <c r="D57" s="46"/>
      <c r="E57" s="10"/>
      <c r="F57" s="12"/>
      <c r="H57" s="52" t="s">
        <v>16</v>
      </c>
      <c r="I57" s="52"/>
      <c r="J57" s="25">
        <f>J54/J56</f>
        <v>1</v>
      </c>
      <c r="K57" s="26">
        <f t="shared" ref="K57:Q57" si="7">K54/K56</f>
        <v>0.78947368421052633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6"/>
      <c r="D58" s="46"/>
      <c r="E58" s="10"/>
      <c r="F58" s="12"/>
      <c r="H58" s="52" t="s">
        <v>17</v>
      </c>
      <c r="I58" s="52"/>
      <c r="J58" s="25">
        <f>J55/J56</f>
        <v>0</v>
      </c>
      <c r="K58" s="25">
        <f t="shared" ref="K58:Q58" si="8">K55/K56</f>
        <v>0.21052631578947367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6"/>
      <c r="D59" s="46"/>
      <c r="E59" s="11"/>
      <c r="F59" s="12"/>
      <c r="J59">
        <f>COUNTIF(J9:J53,"&gt;84")</f>
        <v>8</v>
      </c>
      <c r="K59">
        <f>COUNTIF(K9:K53,"&gt;70.5")</f>
        <v>15</v>
      </c>
    </row>
    <row r="60" spans="2:17" x14ac:dyDescent="0.25">
      <c r="C60" s="10"/>
      <c r="D60" s="10"/>
      <c r="E60" s="11"/>
      <c r="F60" s="12"/>
      <c r="J60" s="40">
        <f>J59/J56</f>
        <v>0.44444444444444442</v>
      </c>
      <c r="K60" s="40">
        <f>K59/K56</f>
        <v>0.78947368421052633</v>
      </c>
    </row>
    <row r="61" spans="2:17" x14ac:dyDescent="0.25">
      <c r="J61" s="53"/>
      <c r="K61" s="53"/>
      <c r="L61" s="53"/>
      <c r="M61" s="53"/>
      <c r="N61" s="53"/>
      <c r="O61" s="53"/>
      <c r="P61" s="53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opLeftCell="A42" zoomScale="84" zoomScaleNormal="84" workbookViewId="0">
      <selection activeCell="L60" sqref="L6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2"/>
      <c r="R2" s="2"/>
    </row>
    <row r="3" spans="2:20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20"/>
      <c r="R3" s="20"/>
    </row>
    <row r="4" spans="2:20" x14ac:dyDescent="0.25">
      <c r="C4" t="s">
        <v>0</v>
      </c>
      <c r="D4" s="54" t="s">
        <v>127</v>
      </c>
      <c r="E4" s="54"/>
      <c r="F4" s="54"/>
      <c r="G4" s="54"/>
      <c r="I4" t="s">
        <v>1</v>
      </c>
      <c r="J4" s="55" t="s">
        <v>122</v>
      </c>
      <c r="K4" s="55"/>
      <c r="M4" t="s">
        <v>2</v>
      </c>
      <c r="N4" s="56">
        <v>45009</v>
      </c>
      <c r="O4" s="56"/>
    </row>
    <row r="5" spans="2:20" ht="6.75" customHeight="1" x14ac:dyDescent="0.25">
      <c r="D5" s="6"/>
      <c r="E5" s="6"/>
      <c r="F5" s="6"/>
      <c r="G5" s="6"/>
    </row>
    <row r="6" spans="2:20" x14ac:dyDescent="0.25">
      <c r="C6" t="s">
        <v>3</v>
      </c>
      <c r="D6" s="55" t="s">
        <v>119</v>
      </c>
      <c r="E6" s="55"/>
      <c r="F6" s="55"/>
      <c r="G6" s="55"/>
      <c r="I6" s="47" t="s">
        <v>22</v>
      </c>
      <c r="J6" s="47"/>
      <c r="K6" s="48" t="s">
        <v>120</v>
      </c>
      <c r="L6" s="48"/>
      <c r="M6" s="48"/>
      <c r="N6" s="48"/>
      <c r="O6" s="48"/>
      <c r="P6" s="48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ht="15.75" x14ac:dyDescent="0.25">
      <c r="B9" s="18">
        <v>1</v>
      </c>
      <c r="C9" s="18"/>
      <c r="D9" s="75" t="s">
        <v>42</v>
      </c>
      <c r="E9" s="76"/>
      <c r="F9" s="76"/>
      <c r="G9" s="76"/>
      <c r="H9" s="76"/>
      <c r="I9" s="77"/>
      <c r="J9" s="41">
        <v>85</v>
      </c>
      <c r="K9" s="97">
        <v>80</v>
      </c>
      <c r="L9" s="41">
        <v>100</v>
      </c>
      <c r="M9" s="42">
        <v>0</v>
      </c>
      <c r="N9" s="42">
        <v>0</v>
      </c>
      <c r="O9" s="42">
        <v>0</v>
      </c>
      <c r="P9" s="42">
        <v>0</v>
      </c>
      <c r="Q9" s="14">
        <f>SUM(J9:P9)/7</f>
        <v>37.857142857142854</v>
      </c>
    </row>
    <row r="10" spans="2:20" ht="15.75" x14ac:dyDescent="0.25">
      <c r="B10" s="18">
        <f>B9+1</f>
        <v>2</v>
      </c>
      <c r="C10" s="18"/>
      <c r="D10" s="75" t="s">
        <v>43</v>
      </c>
      <c r="E10" s="76"/>
      <c r="F10" s="76"/>
      <c r="G10" s="76"/>
      <c r="H10" s="76"/>
      <c r="I10" s="77"/>
      <c r="J10" s="41">
        <v>85</v>
      </c>
      <c r="K10" s="97">
        <v>80</v>
      </c>
      <c r="L10" s="41">
        <v>80</v>
      </c>
      <c r="M10" s="42">
        <v>0</v>
      </c>
      <c r="N10" s="42">
        <v>0</v>
      </c>
      <c r="O10" s="42">
        <v>0</v>
      </c>
      <c r="P10" s="42">
        <v>0</v>
      </c>
      <c r="Q10" s="14">
        <f t="shared" ref="Q10:Q48" si="0">SUM(J10:P10)/7</f>
        <v>35</v>
      </c>
    </row>
    <row r="11" spans="2:20" ht="15.75" x14ac:dyDescent="0.25">
      <c r="B11" s="35">
        <f t="shared" ref="B11:B53" si="1">B10+1</f>
        <v>3</v>
      </c>
      <c r="C11" s="18"/>
      <c r="D11" s="75" t="s">
        <v>44</v>
      </c>
      <c r="E11" s="76"/>
      <c r="F11" s="76"/>
      <c r="G11" s="76"/>
      <c r="H11" s="76"/>
      <c r="I11" s="77"/>
      <c r="J11" s="41">
        <v>100</v>
      </c>
      <c r="K11" s="97">
        <v>85</v>
      </c>
      <c r="L11" s="41">
        <v>100</v>
      </c>
      <c r="M11" s="42">
        <v>0</v>
      </c>
      <c r="N11" s="42">
        <v>0</v>
      </c>
      <c r="O11" s="42">
        <v>0</v>
      </c>
      <c r="P11" s="42">
        <v>0</v>
      </c>
      <c r="Q11" s="14">
        <f t="shared" si="0"/>
        <v>40.714285714285715</v>
      </c>
      <c r="T11" s="44"/>
    </row>
    <row r="12" spans="2:20" ht="15.75" x14ac:dyDescent="0.25">
      <c r="B12" s="35">
        <f t="shared" si="1"/>
        <v>4</v>
      </c>
      <c r="C12" s="18"/>
      <c r="D12" s="75" t="s">
        <v>45</v>
      </c>
      <c r="E12" s="76"/>
      <c r="F12" s="76"/>
      <c r="G12" s="76"/>
      <c r="H12" s="76"/>
      <c r="I12" s="77"/>
      <c r="J12" s="41">
        <v>70</v>
      </c>
      <c r="K12" s="97">
        <v>75</v>
      </c>
      <c r="L12" s="41">
        <v>100</v>
      </c>
      <c r="M12" s="42">
        <v>0</v>
      </c>
      <c r="N12" s="42">
        <v>0</v>
      </c>
      <c r="O12" s="42">
        <v>0</v>
      </c>
      <c r="P12" s="42">
        <v>0</v>
      </c>
      <c r="Q12" s="14">
        <f t="shared" si="0"/>
        <v>35</v>
      </c>
    </row>
    <row r="13" spans="2:20" ht="15.75" x14ac:dyDescent="0.25">
      <c r="B13" s="35">
        <f t="shared" si="1"/>
        <v>5</v>
      </c>
      <c r="C13" s="18"/>
      <c r="D13" s="75" t="s">
        <v>46</v>
      </c>
      <c r="E13" s="76"/>
      <c r="F13" s="76"/>
      <c r="G13" s="76"/>
      <c r="H13" s="76"/>
      <c r="I13" s="77"/>
      <c r="J13" s="41">
        <v>100</v>
      </c>
      <c r="K13" s="97">
        <v>80</v>
      </c>
      <c r="L13" s="41">
        <v>100</v>
      </c>
      <c r="M13" s="42">
        <v>0</v>
      </c>
      <c r="N13" s="42">
        <v>0</v>
      </c>
      <c r="O13" s="42">
        <v>0</v>
      </c>
      <c r="P13" s="42">
        <v>0</v>
      </c>
      <c r="Q13" s="14">
        <f t="shared" si="0"/>
        <v>40</v>
      </c>
    </row>
    <row r="14" spans="2:20" ht="15.75" x14ac:dyDescent="0.25">
      <c r="B14" s="35">
        <f t="shared" si="1"/>
        <v>6</v>
      </c>
      <c r="C14" s="18"/>
      <c r="D14" s="75" t="s">
        <v>47</v>
      </c>
      <c r="E14" s="76"/>
      <c r="F14" s="76"/>
      <c r="G14" s="76"/>
      <c r="H14" s="76"/>
      <c r="I14" s="77"/>
      <c r="J14" s="41">
        <v>100</v>
      </c>
      <c r="K14" s="97">
        <v>80</v>
      </c>
      <c r="L14" s="41">
        <v>100</v>
      </c>
      <c r="M14" s="42">
        <v>0</v>
      </c>
      <c r="N14" s="42">
        <v>0</v>
      </c>
      <c r="O14" s="42">
        <v>0</v>
      </c>
      <c r="P14" s="42">
        <v>0</v>
      </c>
      <c r="Q14" s="14">
        <f t="shared" si="0"/>
        <v>40</v>
      </c>
    </row>
    <row r="15" spans="2:20" ht="15.75" x14ac:dyDescent="0.25">
      <c r="B15" s="35">
        <f t="shared" si="1"/>
        <v>7</v>
      </c>
      <c r="C15" s="18"/>
      <c r="D15" s="75" t="s">
        <v>48</v>
      </c>
      <c r="E15" s="76"/>
      <c r="F15" s="76"/>
      <c r="G15" s="76"/>
      <c r="H15" s="76"/>
      <c r="I15" s="77"/>
      <c r="J15" s="41">
        <v>85</v>
      </c>
      <c r="K15" s="97">
        <v>80</v>
      </c>
      <c r="L15" s="41">
        <v>100</v>
      </c>
      <c r="M15" s="42">
        <v>0</v>
      </c>
      <c r="N15" s="42">
        <v>0</v>
      </c>
      <c r="O15" s="42">
        <v>0</v>
      </c>
      <c r="P15" s="42">
        <v>0</v>
      </c>
      <c r="Q15" s="14">
        <f t="shared" si="0"/>
        <v>37.857142857142854</v>
      </c>
    </row>
    <row r="16" spans="2:20" ht="15.75" x14ac:dyDescent="0.25">
      <c r="B16" s="35">
        <f t="shared" si="1"/>
        <v>8</v>
      </c>
      <c r="C16" s="18"/>
      <c r="D16" s="81" t="s">
        <v>59</v>
      </c>
      <c r="E16" s="82"/>
      <c r="F16" s="82"/>
      <c r="G16" s="82"/>
      <c r="H16" s="82"/>
      <c r="I16" s="83"/>
      <c r="J16" s="41">
        <v>94</v>
      </c>
      <c r="K16" s="97">
        <v>0</v>
      </c>
      <c r="L16" s="41">
        <v>70</v>
      </c>
      <c r="M16" s="42">
        <v>0</v>
      </c>
      <c r="N16" s="42">
        <v>0</v>
      </c>
      <c r="O16" s="42">
        <v>0</v>
      </c>
      <c r="P16" s="42">
        <v>0</v>
      </c>
      <c r="Q16" s="14">
        <f>SUM(J16:P16)/7</f>
        <v>23.428571428571427</v>
      </c>
    </row>
    <row r="17" spans="2:17" ht="15.75" x14ac:dyDescent="0.25">
      <c r="B17" s="35">
        <f t="shared" si="1"/>
        <v>9</v>
      </c>
      <c r="C17" s="18"/>
      <c r="D17" s="75" t="s">
        <v>49</v>
      </c>
      <c r="E17" s="76"/>
      <c r="F17" s="76"/>
      <c r="G17" s="76"/>
      <c r="H17" s="76"/>
      <c r="I17" s="77"/>
      <c r="J17" s="41">
        <v>80</v>
      </c>
      <c r="K17" s="97">
        <v>0</v>
      </c>
      <c r="L17" s="41">
        <v>70</v>
      </c>
      <c r="M17" s="42">
        <v>0</v>
      </c>
      <c r="N17" s="42">
        <v>0</v>
      </c>
      <c r="O17" s="42">
        <v>0</v>
      </c>
      <c r="P17" s="42">
        <v>0</v>
      </c>
      <c r="Q17" s="14">
        <f t="shared" si="0"/>
        <v>21.428571428571427</v>
      </c>
    </row>
    <row r="18" spans="2:17" ht="15.75" x14ac:dyDescent="0.25">
      <c r="B18" s="35">
        <f t="shared" si="1"/>
        <v>10</v>
      </c>
      <c r="C18" s="18"/>
      <c r="D18" s="75" t="s">
        <v>50</v>
      </c>
      <c r="E18" s="76"/>
      <c r="F18" s="76"/>
      <c r="G18" s="76"/>
      <c r="H18" s="76"/>
      <c r="I18" s="77"/>
      <c r="J18" s="41">
        <v>100</v>
      </c>
      <c r="K18" s="97">
        <v>80</v>
      </c>
      <c r="L18" s="41">
        <v>100</v>
      </c>
      <c r="M18" s="42">
        <v>0</v>
      </c>
      <c r="N18" s="42">
        <v>0</v>
      </c>
      <c r="O18" s="42">
        <v>0</v>
      </c>
      <c r="P18" s="42">
        <v>0</v>
      </c>
      <c r="Q18" s="14">
        <f t="shared" si="0"/>
        <v>40</v>
      </c>
    </row>
    <row r="19" spans="2:17" ht="15.75" x14ac:dyDescent="0.25">
      <c r="B19" s="35">
        <f t="shared" si="1"/>
        <v>11</v>
      </c>
      <c r="C19" s="18"/>
      <c r="D19" s="29" t="s">
        <v>51</v>
      </c>
      <c r="E19" s="30"/>
      <c r="F19" s="31"/>
      <c r="G19" s="31"/>
      <c r="H19" s="31"/>
      <c r="I19" s="32"/>
      <c r="J19" s="41">
        <v>85</v>
      </c>
      <c r="K19" s="97">
        <v>70</v>
      </c>
      <c r="L19" s="41">
        <v>70</v>
      </c>
      <c r="M19" s="42">
        <v>0</v>
      </c>
      <c r="N19" s="42">
        <v>0</v>
      </c>
      <c r="O19" s="42">
        <v>0</v>
      </c>
      <c r="P19" s="42">
        <v>0</v>
      </c>
      <c r="Q19" s="14">
        <f t="shared" si="0"/>
        <v>32.142857142857146</v>
      </c>
    </row>
    <row r="20" spans="2:17" ht="15.75" x14ac:dyDescent="0.25">
      <c r="B20" s="35">
        <f t="shared" si="1"/>
        <v>12</v>
      </c>
      <c r="C20" s="18"/>
      <c r="D20" s="78" t="s">
        <v>52</v>
      </c>
      <c r="E20" s="79"/>
      <c r="F20" s="79"/>
      <c r="G20" s="79"/>
      <c r="H20" s="79"/>
      <c r="I20" s="80"/>
      <c r="J20" s="41">
        <v>0</v>
      </c>
      <c r="K20" s="97">
        <v>0</v>
      </c>
      <c r="L20" s="41">
        <v>0</v>
      </c>
      <c r="M20" s="42">
        <v>0</v>
      </c>
      <c r="N20" s="42">
        <v>0</v>
      </c>
      <c r="O20" s="42">
        <v>0</v>
      </c>
      <c r="P20" s="42">
        <v>0</v>
      </c>
      <c r="Q20" s="14">
        <f t="shared" si="0"/>
        <v>0</v>
      </c>
    </row>
    <row r="21" spans="2:17" ht="15.75" x14ac:dyDescent="0.25">
      <c r="B21" s="35">
        <f t="shared" si="1"/>
        <v>13</v>
      </c>
      <c r="C21" s="18"/>
      <c r="D21" s="75" t="s">
        <v>53</v>
      </c>
      <c r="E21" s="76"/>
      <c r="F21" s="76"/>
      <c r="G21" s="76"/>
      <c r="H21" s="76"/>
      <c r="I21" s="77"/>
      <c r="J21" s="41">
        <v>70</v>
      </c>
      <c r="K21" s="97">
        <v>70</v>
      </c>
      <c r="L21" s="41">
        <v>100</v>
      </c>
      <c r="M21" s="42">
        <v>0</v>
      </c>
      <c r="N21" s="42">
        <v>0</v>
      </c>
      <c r="O21" s="42">
        <v>0</v>
      </c>
      <c r="P21" s="42">
        <v>0</v>
      </c>
      <c r="Q21" s="14">
        <f t="shared" si="0"/>
        <v>34.285714285714285</v>
      </c>
    </row>
    <row r="22" spans="2:17" ht="15.75" x14ac:dyDescent="0.25">
      <c r="B22" s="35">
        <f t="shared" si="1"/>
        <v>14</v>
      </c>
      <c r="C22" s="18"/>
      <c r="D22" s="78" t="s">
        <v>36</v>
      </c>
      <c r="E22" s="79"/>
      <c r="F22" s="79"/>
      <c r="G22" s="79"/>
      <c r="H22" s="79"/>
      <c r="I22" s="80"/>
      <c r="J22" s="41">
        <v>75</v>
      </c>
      <c r="K22" s="97">
        <v>70</v>
      </c>
      <c r="L22" s="41">
        <v>0</v>
      </c>
      <c r="M22" s="42">
        <v>0</v>
      </c>
      <c r="N22" s="42">
        <v>0</v>
      </c>
      <c r="O22" s="42">
        <v>0</v>
      </c>
      <c r="P22" s="42">
        <v>0</v>
      </c>
      <c r="Q22" s="14">
        <f t="shared" si="0"/>
        <v>20.714285714285715</v>
      </c>
    </row>
    <row r="23" spans="2:17" ht="15.75" x14ac:dyDescent="0.25">
      <c r="B23" s="35">
        <f t="shared" si="1"/>
        <v>15</v>
      </c>
      <c r="C23" s="18"/>
      <c r="D23" s="75" t="s">
        <v>54</v>
      </c>
      <c r="E23" s="76"/>
      <c r="F23" s="76"/>
      <c r="G23" s="76"/>
      <c r="H23" s="76"/>
      <c r="I23" s="77"/>
      <c r="J23" s="41">
        <v>100</v>
      </c>
      <c r="K23" s="97">
        <v>80</v>
      </c>
      <c r="L23" s="41">
        <v>100</v>
      </c>
      <c r="M23" s="42">
        <v>0</v>
      </c>
      <c r="N23" s="42">
        <v>0</v>
      </c>
      <c r="O23" s="42">
        <v>0</v>
      </c>
      <c r="P23" s="42">
        <v>0</v>
      </c>
      <c r="Q23" s="14">
        <f t="shared" si="0"/>
        <v>40</v>
      </c>
    </row>
    <row r="24" spans="2:17" ht="15.75" x14ac:dyDescent="0.25">
      <c r="B24" s="35">
        <f t="shared" si="1"/>
        <v>16</v>
      </c>
      <c r="C24" s="18"/>
      <c r="D24" s="75" t="s">
        <v>55</v>
      </c>
      <c r="E24" s="76"/>
      <c r="F24" s="76"/>
      <c r="G24" s="76"/>
      <c r="H24" s="76"/>
      <c r="I24" s="77"/>
      <c r="J24" s="41">
        <v>85</v>
      </c>
      <c r="K24" s="97">
        <v>85</v>
      </c>
      <c r="L24" s="41">
        <v>100</v>
      </c>
      <c r="M24" s="42">
        <v>0</v>
      </c>
      <c r="N24" s="42">
        <v>0</v>
      </c>
      <c r="O24" s="42">
        <v>0</v>
      </c>
      <c r="P24" s="42">
        <v>0</v>
      </c>
      <c r="Q24" s="14">
        <f t="shared" si="0"/>
        <v>38.571428571428569</v>
      </c>
    </row>
    <row r="25" spans="2:17" ht="15.75" x14ac:dyDescent="0.25">
      <c r="B25" s="35">
        <f t="shared" si="1"/>
        <v>17</v>
      </c>
      <c r="C25" s="18"/>
      <c r="D25" s="75" t="s">
        <v>56</v>
      </c>
      <c r="E25" s="76"/>
      <c r="F25" s="76"/>
      <c r="G25" s="76"/>
      <c r="H25" s="76"/>
      <c r="I25" s="77"/>
      <c r="J25" s="41">
        <v>100</v>
      </c>
      <c r="K25" s="97">
        <v>80</v>
      </c>
      <c r="L25" s="41">
        <v>100</v>
      </c>
      <c r="M25" s="42">
        <v>0</v>
      </c>
      <c r="N25" s="42">
        <v>0</v>
      </c>
      <c r="O25" s="42">
        <v>0</v>
      </c>
      <c r="P25" s="42">
        <v>0</v>
      </c>
      <c r="Q25" s="14">
        <f t="shared" si="0"/>
        <v>40</v>
      </c>
    </row>
    <row r="26" spans="2:17" ht="15.75" x14ac:dyDescent="0.25">
      <c r="B26" s="35">
        <f t="shared" si="1"/>
        <v>18</v>
      </c>
      <c r="C26" s="18"/>
      <c r="D26" s="75" t="s">
        <v>57</v>
      </c>
      <c r="E26" s="76"/>
      <c r="F26" s="76"/>
      <c r="G26" s="76"/>
      <c r="H26" s="76"/>
      <c r="I26" s="77"/>
      <c r="J26" s="41">
        <v>85</v>
      </c>
      <c r="K26" s="97">
        <v>0</v>
      </c>
      <c r="L26" s="41">
        <v>80</v>
      </c>
      <c r="M26" s="42">
        <v>0</v>
      </c>
      <c r="N26" s="42">
        <v>0</v>
      </c>
      <c r="O26" s="42">
        <v>0</v>
      </c>
      <c r="P26" s="42">
        <v>0</v>
      </c>
      <c r="Q26" s="14">
        <f t="shared" si="0"/>
        <v>23.571428571428573</v>
      </c>
    </row>
    <row r="27" spans="2:17" ht="16.5" thickBot="1" x14ac:dyDescent="0.3">
      <c r="B27" s="35">
        <f t="shared" si="1"/>
        <v>19</v>
      </c>
      <c r="C27" s="18"/>
      <c r="D27" s="75" t="s">
        <v>58</v>
      </c>
      <c r="E27" s="76"/>
      <c r="F27" s="76"/>
      <c r="G27" s="76"/>
      <c r="H27" s="76"/>
      <c r="I27" s="77"/>
      <c r="J27" s="41">
        <v>90</v>
      </c>
      <c r="K27" s="43">
        <v>80</v>
      </c>
      <c r="L27" s="38">
        <v>100</v>
      </c>
      <c r="M27" s="42">
        <v>0</v>
      </c>
      <c r="N27" s="42">
        <v>0</v>
      </c>
      <c r="O27" s="42">
        <v>0</v>
      </c>
      <c r="P27" s="42">
        <v>0</v>
      </c>
      <c r="Q27" s="14">
        <f t="shared" si="0"/>
        <v>38.571428571428569</v>
      </c>
    </row>
    <row r="28" spans="2:17" x14ac:dyDescent="0.25">
      <c r="B28" s="35">
        <f t="shared" si="1"/>
        <v>20</v>
      </c>
      <c r="C28" s="18"/>
      <c r="D28" s="71"/>
      <c r="E28" s="71"/>
      <c r="F28" s="71"/>
      <c r="G28" s="71"/>
      <c r="H28" s="71"/>
      <c r="I28" s="71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35">
        <f t="shared" si="1"/>
        <v>21</v>
      </c>
      <c r="C29" s="18"/>
      <c r="D29" s="71"/>
      <c r="E29" s="71"/>
      <c r="F29" s="71"/>
      <c r="G29" s="71"/>
      <c r="H29" s="71"/>
      <c r="I29" s="71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35">
        <f t="shared" si="1"/>
        <v>22</v>
      </c>
      <c r="C30" s="18"/>
      <c r="D30" s="71"/>
      <c r="E30" s="71"/>
      <c r="F30" s="71"/>
      <c r="G30" s="71"/>
      <c r="H30" s="71"/>
      <c r="I30" s="71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35">
        <f t="shared" si="1"/>
        <v>23</v>
      </c>
      <c r="C31" s="18"/>
      <c r="D31" s="71"/>
      <c r="E31" s="71"/>
      <c r="F31" s="71"/>
      <c r="G31" s="71"/>
      <c r="H31" s="71"/>
      <c r="I31" s="71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35">
        <f t="shared" si="1"/>
        <v>24</v>
      </c>
      <c r="C32" s="18"/>
      <c r="D32" s="71"/>
      <c r="E32" s="71"/>
      <c r="F32" s="71"/>
      <c r="G32" s="71"/>
      <c r="H32" s="71"/>
      <c r="I32" s="71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35">
        <f t="shared" si="1"/>
        <v>25</v>
      </c>
      <c r="C33" s="18"/>
      <c r="D33" s="71"/>
      <c r="E33" s="71"/>
      <c r="F33" s="71"/>
      <c r="G33" s="71"/>
      <c r="H33" s="71"/>
      <c r="I33" s="71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35">
        <f t="shared" si="1"/>
        <v>26</v>
      </c>
      <c r="C34" s="18"/>
      <c r="D34" s="71"/>
      <c r="E34" s="71"/>
      <c r="F34" s="71"/>
      <c r="G34" s="71"/>
      <c r="H34" s="71"/>
      <c r="I34" s="71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35">
        <f t="shared" si="1"/>
        <v>27</v>
      </c>
      <c r="C35" s="18"/>
      <c r="D35" s="71"/>
      <c r="E35" s="71"/>
      <c r="F35" s="71"/>
      <c r="G35" s="71"/>
      <c r="H35" s="71"/>
      <c r="I35" s="71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35">
        <f t="shared" si="1"/>
        <v>28</v>
      </c>
      <c r="C36" s="18"/>
      <c r="D36" s="71"/>
      <c r="E36" s="71"/>
      <c r="F36" s="71"/>
      <c r="G36" s="71"/>
      <c r="H36" s="71"/>
      <c r="I36" s="71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35">
        <f t="shared" si="1"/>
        <v>29</v>
      </c>
      <c r="C37" s="18"/>
      <c r="D37" s="71"/>
      <c r="E37" s="71"/>
      <c r="F37" s="71"/>
      <c r="G37" s="71"/>
      <c r="H37" s="71"/>
      <c r="I37" s="71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35">
        <f t="shared" si="1"/>
        <v>30</v>
      </c>
      <c r="C38" s="18"/>
      <c r="D38" s="71"/>
      <c r="E38" s="71"/>
      <c r="F38" s="71"/>
      <c r="G38" s="71"/>
      <c r="H38" s="71"/>
      <c r="I38" s="71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35">
        <f t="shared" si="1"/>
        <v>31</v>
      </c>
      <c r="C39" s="18"/>
      <c r="D39" s="71"/>
      <c r="E39" s="71"/>
      <c r="F39" s="71"/>
      <c r="G39" s="71"/>
      <c r="H39" s="71"/>
      <c r="I39" s="71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35">
        <f t="shared" si="1"/>
        <v>32</v>
      </c>
      <c r="C40" s="18"/>
      <c r="D40" s="71"/>
      <c r="E40" s="71"/>
      <c r="F40" s="71"/>
      <c r="G40" s="71"/>
      <c r="H40" s="71"/>
      <c r="I40" s="71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35">
        <f t="shared" si="1"/>
        <v>33</v>
      </c>
      <c r="C41" s="18"/>
      <c r="D41" s="71"/>
      <c r="E41" s="71"/>
      <c r="F41" s="71"/>
      <c r="G41" s="71"/>
      <c r="H41" s="71"/>
      <c r="I41" s="71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35">
        <f t="shared" si="1"/>
        <v>34</v>
      </c>
      <c r="C42" s="18"/>
      <c r="D42" s="71"/>
      <c r="E42" s="71"/>
      <c r="F42" s="71"/>
      <c r="G42" s="71"/>
      <c r="H42" s="71"/>
      <c r="I42" s="71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35">
        <f t="shared" si="1"/>
        <v>35</v>
      </c>
      <c r="C43" s="18"/>
      <c r="D43" s="71"/>
      <c r="E43" s="71"/>
      <c r="F43" s="71"/>
      <c r="G43" s="71"/>
      <c r="H43" s="71"/>
      <c r="I43" s="7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35">
        <f t="shared" si="1"/>
        <v>36</v>
      </c>
      <c r="C44" s="18"/>
      <c r="D44" s="71"/>
      <c r="E44" s="71"/>
      <c r="F44" s="71"/>
      <c r="G44" s="71"/>
      <c r="H44" s="71"/>
      <c r="I44" s="7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35">
        <f t="shared" si="1"/>
        <v>37</v>
      </c>
      <c r="C45" s="9"/>
      <c r="D45" s="71"/>
      <c r="E45" s="71"/>
      <c r="F45" s="71"/>
      <c r="G45" s="71"/>
      <c r="H45" s="71"/>
      <c r="I45" s="7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35">
        <f t="shared" si="1"/>
        <v>38</v>
      </c>
      <c r="C46" s="9"/>
      <c r="D46" s="71"/>
      <c r="E46" s="71"/>
      <c r="F46" s="71"/>
      <c r="G46" s="71"/>
      <c r="H46" s="71"/>
      <c r="I46" s="7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35">
        <f t="shared" si="1"/>
        <v>39</v>
      </c>
      <c r="C47" s="9"/>
      <c r="D47" s="71"/>
      <c r="E47" s="71"/>
      <c r="F47" s="71"/>
      <c r="G47" s="71"/>
      <c r="H47" s="71"/>
      <c r="I47" s="7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35">
        <f t="shared" si="1"/>
        <v>40</v>
      </c>
      <c r="C48" s="9"/>
      <c r="D48" s="71"/>
      <c r="E48" s="71"/>
      <c r="F48" s="71"/>
      <c r="G48" s="71"/>
      <c r="H48" s="71"/>
      <c r="I48" s="7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35">
        <f t="shared" si="1"/>
        <v>41</v>
      </c>
      <c r="C49" s="9"/>
      <c r="D49" s="71"/>
      <c r="E49" s="71"/>
      <c r="F49" s="71"/>
      <c r="G49" s="71"/>
      <c r="H49" s="71"/>
      <c r="I49" s="71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35">
        <f t="shared" si="1"/>
        <v>42</v>
      </c>
      <c r="C50" s="9"/>
      <c r="D50" s="71"/>
      <c r="E50" s="71"/>
      <c r="F50" s="71"/>
      <c r="G50" s="71"/>
      <c r="H50" s="71"/>
      <c r="I50" s="7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35">
        <f t="shared" si="1"/>
        <v>43</v>
      </c>
      <c r="C51" s="9"/>
      <c r="D51" s="71"/>
      <c r="E51" s="71"/>
      <c r="F51" s="71"/>
      <c r="G51" s="71"/>
      <c r="H51" s="71"/>
      <c r="I51" s="7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35">
        <f t="shared" si="1"/>
        <v>44</v>
      </c>
      <c r="C52" s="9"/>
      <c r="D52" s="71"/>
      <c r="E52" s="71"/>
      <c r="F52" s="71"/>
      <c r="G52" s="71"/>
      <c r="H52" s="71"/>
      <c r="I52" s="71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35">
        <f t="shared" si="1"/>
        <v>45</v>
      </c>
      <c r="C53" s="22"/>
      <c r="D53" s="72"/>
      <c r="E53" s="73"/>
      <c r="F53" s="73"/>
      <c r="G53" s="73"/>
      <c r="H53" s="73"/>
      <c r="I53" s="74"/>
      <c r="J53" s="3"/>
      <c r="K53" s="3"/>
      <c r="L53" s="3">
        <f>SUM(L9:L27)/19</f>
        <v>82.631578947368425</v>
      </c>
      <c r="M53" s="3"/>
      <c r="N53" s="3"/>
      <c r="O53" s="3"/>
      <c r="P53" s="3"/>
      <c r="Q53" s="14">
        <f t="shared" si="2"/>
        <v>11.80451127819549</v>
      </c>
    </row>
    <row r="54" spans="2:17" x14ac:dyDescent="0.25">
      <c r="C54" s="46"/>
      <c r="D54" s="46"/>
      <c r="E54" s="17"/>
      <c r="H54" s="50" t="s">
        <v>19</v>
      </c>
      <c r="I54" s="50"/>
      <c r="J54" s="23">
        <f>COUNTIF(J9:J53,"&gt;=70")</f>
        <v>18</v>
      </c>
      <c r="K54" s="33">
        <f t="shared" ref="K54:P54" si="3">COUNTIF(K9:K53,"&gt;=70")</f>
        <v>15</v>
      </c>
      <c r="L54" s="33">
        <f t="shared" si="3"/>
        <v>18</v>
      </c>
      <c r="M54" s="33">
        <f t="shared" si="3"/>
        <v>0</v>
      </c>
      <c r="N54" s="33">
        <f t="shared" si="3"/>
        <v>0</v>
      </c>
      <c r="O54" s="33">
        <f t="shared" si="3"/>
        <v>0</v>
      </c>
      <c r="P54" s="33">
        <f t="shared" si="3"/>
        <v>0</v>
      </c>
      <c r="Q54" s="27">
        <f>COUNTIF(Q9:Q48,"&gt;=70")</f>
        <v>0</v>
      </c>
    </row>
    <row r="55" spans="2:17" x14ac:dyDescent="0.25">
      <c r="C55" s="46"/>
      <c r="D55" s="46"/>
      <c r="E55" s="21"/>
      <c r="H55" s="51" t="s">
        <v>20</v>
      </c>
      <c r="I55" s="51"/>
      <c r="J55" s="24">
        <f>COUNTIF(J9:J53,"&lt;70")</f>
        <v>1</v>
      </c>
      <c r="K55" s="34">
        <f t="shared" ref="K55:P55" si="4">COUNTIF(K9:K53,"&lt;70")</f>
        <v>4</v>
      </c>
      <c r="L55" s="34">
        <f t="shared" si="4"/>
        <v>2</v>
      </c>
      <c r="M55" s="34">
        <f t="shared" si="4"/>
        <v>19</v>
      </c>
      <c r="N55" s="34">
        <f t="shared" si="4"/>
        <v>19</v>
      </c>
      <c r="O55" s="34">
        <f t="shared" si="4"/>
        <v>19</v>
      </c>
      <c r="P55" s="34">
        <f t="shared" si="4"/>
        <v>19</v>
      </c>
      <c r="Q55" s="24">
        <f t="shared" ref="Q55" si="5">COUNTIF(Q9:Q53,"&lt;70")</f>
        <v>45</v>
      </c>
    </row>
    <row r="56" spans="2:17" x14ac:dyDescent="0.25">
      <c r="C56" s="46"/>
      <c r="D56" s="46"/>
      <c r="E56" s="46"/>
      <c r="H56" s="51" t="s">
        <v>21</v>
      </c>
      <c r="I56" s="51"/>
      <c r="J56" s="24">
        <f t="shared" ref="J56:Q56" si="6">COUNT(J9:J53)</f>
        <v>19</v>
      </c>
      <c r="K56" s="24">
        <f t="shared" si="6"/>
        <v>19</v>
      </c>
      <c r="L56" s="24">
        <f t="shared" si="6"/>
        <v>20</v>
      </c>
      <c r="M56" s="24">
        <f t="shared" si="6"/>
        <v>19</v>
      </c>
      <c r="N56" s="24">
        <f t="shared" si="6"/>
        <v>19</v>
      </c>
      <c r="O56" s="24">
        <f t="shared" si="6"/>
        <v>19</v>
      </c>
      <c r="P56" s="24">
        <f t="shared" si="6"/>
        <v>19</v>
      </c>
      <c r="Q56" s="24">
        <f t="shared" si="6"/>
        <v>45</v>
      </c>
    </row>
    <row r="57" spans="2:17" x14ac:dyDescent="0.25">
      <c r="C57" s="46"/>
      <c r="D57" s="46"/>
      <c r="E57" s="17"/>
      <c r="F57" s="12"/>
      <c r="H57" s="52" t="s">
        <v>16</v>
      </c>
      <c r="I57" s="52"/>
      <c r="J57" s="25">
        <f>J54/J56</f>
        <v>0.94736842105263153</v>
      </c>
      <c r="K57" s="26">
        <f t="shared" ref="K57:Q57" si="7">K54/K56</f>
        <v>0.78947368421052633</v>
      </c>
      <c r="L57" s="26">
        <f t="shared" si="7"/>
        <v>0.9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6"/>
      <c r="D58" s="46"/>
      <c r="E58" s="17"/>
      <c r="F58" s="12"/>
      <c r="H58" s="52" t="s">
        <v>17</v>
      </c>
      <c r="I58" s="52"/>
      <c r="J58" s="25">
        <f>J55/J56</f>
        <v>5.2631578947368418E-2</v>
      </c>
      <c r="K58" s="25">
        <f t="shared" ref="K58:Q58" si="8">K55/K56</f>
        <v>0.21052631578947367</v>
      </c>
      <c r="L58" s="26">
        <f t="shared" si="8"/>
        <v>0.1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6"/>
      <c r="D59" s="46"/>
      <c r="E59" s="21"/>
      <c r="F59" s="12"/>
      <c r="J59">
        <f>COUNTIF(J9:J53,"&gt;83.6")</f>
        <v>14</v>
      </c>
      <c r="K59">
        <f>COUNTIF(K9:K53,"&gt;61.8")</f>
        <v>15</v>
      </c>
      <c r="L59">
        <f>COUNTIF(L9:L53,"&gt;82.6")</f>
        <v>13</v>
      </c>
    </row>
    <row r="60" spans="2:17" x14ac:dyDescent="0.25">
      <c r="C60" s="17"/>
      <c r="D60" s="17"/>
      <c r="E60" s="21"/>
      <c r="F60" s="12"/>
      <c r="J60" s="40">
        <f>J59/J56</f>
        <v>0.73684210526315785</v>
      </c>
      <c r="K60" s="40">
        <f>K59/K56</f>
        <v>0.78947368421052633</v>
      </c>
      <c r="L60" s="40">
        <f>L59/L56</f>
        <v>0.65</v>
      </c>
    </row>
    <row r="61" spans="2:17" x14ac:dyDescent="0.25">
      <c r="J61" s="53"/>
      <c r="K61" s="53"/>
      <c r="L61" s="53"/>
      <c r="M61" s="53"/>
      <c r="N61" s="53"/>
      <c r="O61" s="53"/>
      <c r="P61" s="53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7:I27"/>
    <mergeCell ref="D16:I16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21:I21"/>
    <mergeCell ref="D22:I22"/>
    <mergeCell ref="D23:I23"/>
    <mergeCell ref="D14:I14"/>
    <mergeCell ref="D15:I15"/>
    <mergeCell ref="D17:I17"/>
    <mergeCell ref="D18:I18"/>
    <mergeCell ref="D20:I20"/>
    <mergeCell ref="D24:I24"/>
    <mergeCell ref="D25:I25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0" zoomScale="85" zoomScaleNormal="85" workbookViewId="0">
      <selection activeCell="L60" sqref="L6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5.5703125" bestFit="1" customWidth="1"/>
    <col min="16" max="16" width="5.7109375" customWidth="1"/>
    <col min="17" max="17" width="8.7109375" customWidth="1"/>
    <col min="18" max="19" width="5.7109375" customWidth="1"/>
  </cols>
  <sheetData>
    <row r="2" spans="2:18" ht="15.75" x14ac:dyDescent="0.25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2"/>
      <c r="R2" s="2"/>
    </row>
    <row r="3" spans="2:18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20"/>
      <c r="R3" s="20"/>
    </row>
    <row r="4" spans="2:18" x14ac:dyDescent="0.25">
      <c r="C4" t="s">
        <v>0</v>
      </c>
      <c r="D4" s="54" t="s">
        <v>123</v>
      </c>
      <c r="E4" s="54"/>
      <c r="F4" s="54"/>
      <c r="G4" s="54"/>
      <c r="I4" t="s">
        <v>1</v>
      </c>
      <c r="J4" s="87" t="s">
        <v>126</v>
      </c>
      <c r="K4" s="87"/>
      <c r="M4" t="s">
        <v>2</v>
      </c>
      <c r="N4" s="88" t="s">
        <v>119</v>
      </c>
      <c r="O4" s="88"/>
      <c r="P4" s="8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5" t="s">
        <v>119</v>
      </c>
      <c r="E6" s="55"/>
      <c r="F6" s="55"/>
      <c r="G6" s="55"/>
      <c r="I6" s="47" t="s">
        <v>22</v>
      </c>
      <c r="J6" s="47"/>
      <c r="K6" s="48" t="s">
        <v>120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.75" x14ac:dyDescent="0.25">
      <c r="B9" s="18">
        <v>1</v>
      </c>
      <c r="C9" s="18"/>
      <c r="D9" s="84" t="s">
        <v>60</v>
      </c>
      <c r="E9" s="85"/>
      <c r="F9" s="85"/>
      <c r="G9" s="85"/>
      <c r="H9" s="85"/>
      <c r="I9" s="86"/>
      <c r="J9" s="37">
        <v>84</v>
      </c>
      <c r="K9" s="37">
        <v>85</v>
      </c>
      <c r="L9" s="98">
        <v>90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37</v>
      </c>
    </row>
    <row r="10" spans="2:18" ht="15.75" x14ac:dyDescent="0.25">
      <c r="B10" s="18">
        <f>B9+1</f>
        <v>2</v>
      </c>
      <c r="C10" s="18"/>
      <c r="D10" s="84" t="s">
        <v>61</v>
      </c>
      <c r="E10" s="85"/>
      <c r="F10" s="85"/>
      <c r="G10" s="85"/>
      <c r="H10" s="85"/>
      <c r="I10" s="86"/>
      <c r="J10" s="37">
        <v>86</v>
      </c>
      <c r="K10" s="37">
        <v>80</v>
      </c>
      <c r="L10" s="98">
        <v>92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36.857142857142854</v>
      </c>
    </row>
    <row r="11" spans="2:18" ht="15.75" x14ac:dyDescent="0.25">
      <c r="B11" s="18">
        <f t="shared" ref="B11:B53" si="1">B10+1</f>
        <v>3</v>
      </c>
      <c r="C11" s="18"/>
      <c r="D11" s="84" t="s">
        <v>62</v>
      </c>
      <c r="E11" s="85"/>
      <c r="F11" s="85"/>
      <c r="G11" s="85"/>
      <c r="H11" s="85"/>
      <c r="I11" s="86"/>
      <c r="J11" s="37">
        <v>80</v>
      </c>
      <c r="K11" s="37">
        <v>70</v>
      </c>
      <c r="L11" s="98">
        <v>70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31.428571428571427</v>
      </c>
    </row>
    <row r="12" spans="2:18" ht="15.75" x14ac:dyDescent="0.25">
      <c r="B12" s="18">
        <f t="shared" si="1"/>
        <v>4</v>
      </c>
      <c r="C12" s="18"/>
      <c r="D12" s="84" t="s">
        <v>63</v>
      </c>
      <c r="E12" s="85"/>
      <c r="F12" s="85"/>
      <c r="G12" s="85"/>
      <c r="H12" s="85"/>
      <c r="I12" s="86"/>
      <c r="J12" s="37">
        <v>86</v>
      </c>
      <c r="K12" s="37">
        <v>80</v>
      </c>
      <c r="L12" s="98">
        <v>90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36.571428571428569</v>
      </c>
    </row>
    <row r="13" spans="2:18" ht="15.75" x14ac:dyDescent="0.25">
      <c r="B13" s="18">
        <f t="shared" si="1"/>
        <v>5</v>
      </c>
      <c r="C13" s="18"/>
      <c r="D13" s="84" t="s">
        <v>64</v>
      </c>
      <c r="E13" s="85"/>
      <c r="F13" s="85"/>
      <c r="G13" s="85"/>
      <c r="H13" s="85"/>
      <c r="I13" s="86"/>
      <c r="J13" s="37">
        <v>80</v>
      </c>
      <c r="K13" s="37">
        <v>80</v>
      </c>
      <c r="L13" s="98">
        <v>92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36</v>
      </c>
    </row>
    <row r="14" spans="2:18" ht="15.75" x14ac:dyDescent="0.25">
      <c r="B14" s="18">
        <f t="shared" si="1"/>
        <v>6</v>
      </c>
      <c r="C14" s="18"/>
      <c r="D14" s="84" t="s">
        <v>65</v>
      </c>
      <c r="E14" s="85"/>
      <c r="F14" s="85"/>
      <c r="G14" s="85"/>
      <c r="H14" s="85"/>
      <c r="I14" s="86"/>
      <c r="J14" s="37">
        <v>70</v>
      </c>
      <c r="K14" s="37">
        <v>75</v>
      </c>
      <c r="L14" s="98">
        <v>90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33.571428571428569</v>
      </c>
    </row>
    <row r="15" spans="2:18" ht="15.75" x14ac:dyDescent="0.25">
      <c r="B15" s="18">
        <f t="shared" si="1"/>
        <v>7</v>
      </c>
      <c r="C15" s="18"/>
      <c r="D15" s="84" t="s">
        <v>66</v>
      </c>
      <c r="E15" s="85"/>
      <c r="F15" s="85"/>
      <c r="G15" s="85"/>
      <c r="H15" s="85"/>
      <c r="I15" s="86"/>
      <c r="J15" s="37">
        <v>84</v>
      </c>
      <c r="K15" s="37">
        <v>75</v>
      </c>
      <c r="L15" s="98">
        <v>90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35.571428571428569</v>
      </c>
    </row>
    <row r="16" spans="2:18" ht="15.75" x14ac:dyDescent="0.25">
      <c r="B16" s="18">
        <f t="shared" si="1"/>
        <v>8</v>
      </c>
      <c r="C16" s="18"/>
      <c r="D16" s="84" t="s">
        <v>67</v>
      </c>
      <c r="E16" s="85"/>
      <c r="F16" s="85"/>
      <c r="G16" s="85"/>
      <c r="H16" s="85"/>
      <c r="I16" s="86"/>
      <c r="J16" s="37">
        <v>70</v>
      </c>
      <c r="K16" s="37">
        <v>85</v>
      </c>
      <c r="L16" s="98">
        <v>90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35</v>
      </c>
    </row>
    <row r="17" spans="2:17" ht="15.75" x14ac:dyDescent="0.25">
      <c r="B17" s="18">
        <f t="shared" si="1"/>
        <v>9</v>
      </c>
      <c r="C17" s="18"/>
      <c r="D17" s="84" t="s">
        <v>68</v>
      </c>
      <c r="E17" s="85"/>
      <c r="F17" s="85"/>
      <c r="G17" s="85"/>
      <c r="H17" s="85"/>
      <c r="I17" s="86"/>
      <c r="J17" s="37">
        <v>70</v>
      </c>
      <c r="K17" s="37">
        <v>70</v>
      </c>
      <c r="L17" s="98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20</v>
      </c>
    </row>
    <row r="18" spans="2:17" ht="15.75" x14ac:dyDescent="0.25">
      <c r="B18" s="18">
        <f t="shared" si="1"/>
        <v>10</v>
      </c>
      <c r="C18" s="18"/>
      <c r="D18" s="84" t="s">
        <v>69</v>
      </c>
      <c r="E18" s="85"/>
      <c r="F18" s="85"/>
      <c r="G18" s="85"/>
      <c r="H18" s="85"/>
      <c r="I18" s="86"/>
      <c r="J18" s="37">
        <v>86</v>
      </c>
      <c r="K18" s="37">
        <v>85</v>
      </c>
      <c r="L18" s="98">
        <v>90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37.285714285714285</v>
      </c>
    </row>
    <row r="19" spans="2:17" ht="15.75" x14ac:dyDescent="0.25">
      <c r="B19" s="18">
        <f t="shared" si="1"/>
        <v>11</v>
      </c>
      <c r="C19" s="18"/>
      <c r="D19" s="84" t="s">
        <v>70</v>
      </c>
      <c r="E19" s="85"/>
      <c r="F19" s="85"/>
      <c r="G19" s="85"/>
      <c r="H19" s="85"/>
      <c r="I19" s="86"/>
      <c r="J19" s="37">
        <v>84</v>
      </c>
      <c r="K19" s="37">
        <v>75</v>
      </c>
      <c r="L19" s="98">
        <v>90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35.571428571428569</v>
      </c>
    </row>
    <row r="20" spans="2:17" ht="15.75" x14ac:dyDescent="0.25">
      <c r="B20" s="18">
        <f t="shared" si="1"/>
        <v>12</v>
      </c>
      <c r="C20" s="18"/>
      <c r="D20" s="84" t="s">
        <v>71</v>
      </c>
      <c r="E20" s="85"/>
      <c r="F20" s="85"/>
      <c r="G20" s="85"/>
      <c r="H20" s="85"/>
      <c r="I20" s="86"/>
      <c r="J20" s="37">
        <v>84</v>
      </c>
      <c r="K20" s="37">
        <v>70</v>
      </c>
      <c r="L20" s="98">
        <v>72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32.285714285714285</v>
      </c>
    </row>
    <row r="21" spans="2:17" ht="15.75" x14ac:dyDescent="0.25">
      <c r="B21" s="18">
        <f t="shared" si="1"/>
        <v>13</v>
      </c>
      <c r="C21" s="18"/>
      <c r="D21" s="84" t="s">
        <v>72</v>
      </c>
      <c r="E21" s="85"/>
      <c r="F21" s="85"/>
      <c r="G21" s="85"/>
      <c r="H21" s="85"/>
      <c r="I21" s="86"/>
      <c r="J21" s="37">
        <v>84</v>
      </c>
      <c r="K21" s="37">
        <v>70</v>
      </c>
      <c r="L21" s="98">
        <v>70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32</v>
      </c>
    </row>
    <row r="22" spans="2:17" ht="15.75" x14ac:dyDescent="0.25">
      <c r="B22" s="18">
        <f t="shared" si="1"/>
        <v>14</v>
      </c>
      <c r="C22" s="18"/>
      <c r="D22" s="84" t="s">
        <v>73</v>
      </c>
      <c r="E22" s="85"/>
      <c r="F22" s="85"/>
      <c r="G22" s="85"/>
      <c r="H22" s="85"/>
      <c r="I22" s="86"/>
      <c r="J22" s="37">
        <v>80</v>
      </c>
      <c r="K22" s="37">
        <v>70</v>
      </c>
      <c r="L22" s="98">
        <v>70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31.428571428571427</v>
      </c>
    </row>
    <row r="23" spans="2:17" ht="15.75" x14ac:dyDescent="0.25">
      <c r="B23" s="18">
        <f t="shared" si="1"/>
        <v>15</v>
      </c>
      <c r="C23" s="18"/>
      <c r="D23" s="84" t="s">
        <v>74</v>
      </c>
      <c r="E23" s="85"/>
      <c r="F23" s="85"/>
      <c r="G23" s="85"/>
      <c r="H23" s="85"/>
      <c r="I23" s="86"/>
      <c r="J23" s="37">
        <v>70</v>
      </c>
      <c r="K23" s="37">
        <v>70</v>
      </c>
      <c r="L23" s="98">
        <v>90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32.857142857142854</v>
      </c>
    </row>
    <row r="24" spans="2:17" ht="15.75" x14ac:dyDescent="0.25">
      <c r="B24" s="18">
        <f t="shared" si="1"/>
        <v>16</v>
      </c>
      <c r="C24" s="18"/>
      <c r="D24" s="84" t="s">
        <v>75</v>
      </c>
      <c r="E24" s="85"/>
      <c r="F24" s="85"/>
      <c r="G24" s="85"/>
      <c r="H24" s="85"/>
      <c r="I24" s="86"/>
      <c r="J24" s="37">
        <v>84</v>
      </c>
      <c r="K24" s="37">
        <v>80</v>
      </c>
      <c r="L24" s="98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23.428571428571427</v>
      </c>
    </row>
    <row r="25" spans="2:17" ht="15.75" x14ac:dyDescent="0.25">
      <c r="B25" s="18">
        <f t="shared" si="1"/>
        <v>17</v>
      </c>
      <c r="C25" s="18"/>
      <c r="D25" s="84" t="s">
        <v>76</v>
      </c>
      <c r="E25" s="85"/>
      <c r="F25" s="85"/>
      <c r="G25" s="85"/>
      <c r="H25" s="85"/>
      <c r="I25" s="86"/>
      <c r="J25" s="37">
        <v>80</v>
      </c>
      <c r="K25" s="37">
        <v>70</v>
      </c>
      <c r="L25" s="98">
        <v>70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31.428571428571427</v>
      </c>
    </row>
    <row r="26" spans="2:17" ht="15.75" x14ac:dyDescent="0.25">
      <c r="B26" s="18">
        <f t="shared" si="1"/>
        <v>18</v>
      </c>
      <c r="C26" s="18"/>
      <c r="D26" s="84" t="s">
        <v>77</v>
      </c>
      <c r="E26" s="85"/>
      <c r="F26" s="85"/>
      <c r="G26" s="85"/>
      <c r="H26" s="85"/>
      <c r="I26" s="86"/>
      <c r="J26" s="37">
        <v>84</v>
      </c>
      <c r="K26" s="37">
        <v>75</v>
      </c>
      <c r="L26" s="98">
        <v>84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34.714285714285715</v>
      </c>
    </row>
    <row r="27" spans="2:17" ht="15.75" x14ac:dyDescent="0.25">
      <c r="B27" s="18">
        <f t="shared" si="1"/>
        <v>19</v>
      </c>
      <c r="C27" s="18"/>
      <c r="D27" s="84" t="s">
        <v>78</v>
      </c>
      <c r="E27" s="85"/>
      <c r="F27" s="85"/>
      <c r="G27" s="85"/>
      <c r="H27" s="85"/>
      <c r="I27" s="86"/>
      <c r="J27" s="37">
        <v>84</v>
      </c>
      <c r="K27" s="37">
        <v>75</v>
      </c>
      <c r="L27" s="98">
        <v>84</v>
      </c>
      <c r="M27" s="28">
        <v>0</v>
      </c>
      <c r="N27" s="28">
        <v>0</v>
      </c>
      <c r="O27" s="28">
        <v>0</v>
      </c>
      <c r="P27" s="28">
        <v>0</v>
      </c>
      <c r="Q27" s="14">
        <f t="shared" ref="Q27:Q35" si="2">SUM(J27:P27)/7</f>
        <v>34.714285714285715</v>
      </c>
    </row>
    <row r="28" spans="2:17" ht="15.75" x14ac:dyDescent="0.25">
      <c r="B28" s="18">
        <f t="shared" si="1"/>
        <v>20</v>
      </c>
      <c r="C28" s="18"/>
      <c r="D28" s="84" t="s">
        <v>79</v>
      </c>
      <c r="E28" s="85"/>
      <c r="F28" s="85"/>
      <c r="G28" s="85"/>
      <c r="H28" s="85"/>
      <c r="I28" s="86"/>
      <c r="J28" s="37">
        <v>86</v>
      </c>
      <c r="K28" s="37">
        <v>80</v>
      </c>
      <c r="L28" s="98">
        <v>70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2"/>
        <v>33.714285714285715</v>
      </c>
    </row>
    <row r="29" spans="2:17" ht="15.75" x14ac:dyDescent="0.25">
      <c r="B29" s="18">
        <f t="shared" si="1"/>
        <v>21</v>
      </c>
      <c r="C29" s="18"/>
      <c r="D29" s="84" t="s">
        <v>80</v>
      </c>
      <c r="E29" s="85"/>
      <c r="F29" s="85"/>
      <c r="G29" s="85"/>
      <c r="H29" s="85"/>
      <c r="I29" s="86"/>
      <c r="J29" s="37">
        <v>70</v>
      </c>
      <c r="K29" s="37">
        <v>70</v>
      </c>
      <c r="L29" s="98">
        <v>70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2"/>
        <v>30</v>
      </c>
    </row>
    <row r="30" spans="2:17" ht="15.75" x14ac:dyDescent="0.25">
      <c r="B30" s="18">
        <f t="shared" si="1"/>
        <v>22</v>
      </c>
      <c r="C30" s="18"/>
      <c r="D30" s="84" t="s">
        <v>81</v>
      </c>
      <c r="E30" s="85"/>
      <c r="F30" s="85"/>
      <c r="G30" s="85"/>
      <c r="H30" s="85"/>
      <c r="I30" s="86"/>
      <c r="J30" s="37">
        <v>86</v>
      </c>
      <c r="K30" s="37">
        <v>70</v>
      </c>
      <c r="L30" s="98">
        <v>70</v>
      </c>
      <c r="M30" s="28">
        <v>0</v>
      </c>
      <c r="N30" s="28">
        <v>0</v>
      </c>
      <c r="O30" s="28">
        <v>0</v>
      </c>
      <c r="P30" s="28">
        <v>0</v>
      </c>
      <c r="Q30" s="14">
        <f t="shared" si="2"/>
        <v>32.285714285714285</v>
      </c>
    </row>
    <row r="31" spans="2:17" ht="15.75" x14ac:dyDescent="0.25">
      <c r="B31" s="18">
        <f t="shared" si="1"/>
        <v>23</v>
      </c>
      <c r="C31" s="18"/>
      <c r="D31" s="84" t="s">
        <v>82</v>
      </c>
      <c r="E31" s="85"/>
      <c r="F31" s="85"/>
      <c r="G31" s="85"/>
      <c r="H31" s="85"/>
      <c r="I31" s="86"/>
      <c r="J31" s="37">
        <v>88</v>
      </c>
      <c r="K31" s="37">
        <v>85</v>
      </c>
      <c r="L31" s="98">
        <v>90</v>
      </c>
      <c r="M31" s="28">
        <v>0</v>
      </c>
      <c r="N31" s="28">
        <v>0</v>
      </c>
      <c r="O31" s="28">
        <v>0</v>
      </c>
      <c r="P31" s="28">
        <v>0</v>
      </c>
      <c r="Q31" s="14">
        <f t="shared" si="2"/>
        <v>37.571428571428569</v>
      </c>
    </row>
    <row r="32" spans="2:17" ht="15.75" x14ac:dyDescent="0.25">
      <c r="B32" s="18">
        <f t="shared" si="1"/>
        <v>24</v>
      </c>
      <c r="C32" s="18"/>
      <c r="D32" s="84" t="s">
        <v>83</v>
      </c>
      <c r="E32" s="85"/>
      <c r="F32" s="85"/>
      <c r="G32" s="85"/>
      <c r="H32" s="85"/>
      <c r="I32" s="86"/>
      <c r="J32" s="37">
        <v>84</v>
      </c>
      <c r="K32" s="37">
        <v>85</v>
      </c>
      <c r="L32" s="98">
        <v>90</v>
      </c>
      <c r="M32" s="28">
        <v>0</v>
      </c>
      <c r="N32" s="28">
        <v>0</v>
      </c>
      <c r="O32" s="28">
        <v>0</v>
      </c>
      <c r="P32" s="28">
        <v>0</v>
      </c>
      <c r="Q32" s="14">
        <f t="shared" si="2"/>
        <v>37</v>
      </c>
    </row>
    <row r="33" spans="2:17" ht="15.75" x14ac:dyDescent="0.25">
      <c r="B33" s="18">
        <f t="shared" si="1"/>
        <v>25</v>
      </c>
      <c r="C33" s="18"/>
      <c r="D33" s="84" t="s">
        <v>84</v>
      </c>
      <c r="E33" s="85"/>
      <c r="F33" s="85"/>
      <c r="G33" s="85"/>
      <c r="H33" s="85"/>
      <c r="I33" s="86"/>
      <c r="J33" s="37">
        <v>84</v>
      </c>
      <c r="K33" s="37">
        <v>80</v>
      </c>
      <c r="L33" s="98">
        <v>92</v>
      </c>
      <c r="M33" s="28">
        <v>0</v>
      </c>
      <c r="N33" s="28">
        <v>0</v>
      </c>
      <c r="O33" s="28">
        <v>0</v>
      </c>
      <c r="P33" s="28">
        <v>0</v>
      </c>
      <c r="Q33" s="14">
        <f t="shared" si="2"/>
        <v>36.571428571428569</v>
      </c>
    </row>
    <row r="34" spans="2:17" ht="15.75" x14ac:dyDescent="0.25">
      <c r="B34" s="18">
        <f t="shared" si="1"/>
        <v>26</v>
      </c>
      <c r="C34" s="18"/>
      <c r="D34" s="84" t="s">
        <v>85</v>
      </c>
      <c r="E34" s="85"/>
      <c r="F34" s="85"/>
      <c r="G34" s="85"/>
      <c r="H34" s="85"/>
      <c r="I34" s="86"/>
      <c r="J34" s="37">
        <v>84</v>
      </c>
      <c r="K34" s="37">
        <v>70</v>
      </c>
      <c r="L34" s="98">
        <v>70</v>
      </c>
      <c r="M34" s="28">
        <v>0</v>
      </c>
      <c r="N34" s="28">
        <v>0</v>
      </c>
      <c r="O34" s="28">
        <v>0</v>
      </c>
      <c r="P34" s="28">
        <v>0</v>
      </c>
      <c r="Q34" s="14">
        <f t="shared" si="2"/>
        <v>32</v>
      </c>
    </row>
    <row r="35" spans="2:17" ht="15.75" x14ac:dyDescent="0.25">
      <c r="B35" s="18">
        <f t="shared" si="1"/>
        <v>27</v>
      </c>
      <c r="C35" s="18"/>
      <c r="D35" s="84" t="s">
        <v>86</v>
      </c>
      <c r="E35" s="85"/>
      <c r="F35" s="85"/>
      <c r="G35" s="85"/>
      <c r="H35" s="85"/>
      <c r="I35" s="86"/>
      <c r="J35" s="37">
        <v>86</v>
      </c>
      <c r="K35" s="37">
        <v>80</v>
      </c>
      <c r="L35" s="98">
        <v>90</v>
      </c>
      <c r="M35" s="28">
        <v>0</v>
      </c>
      <c r="N35" s="28">
        <v>0</v>
      </c>
      <c r="O35" s="28">
        <v>0</v>
      </c>
      <c r="P35" s="28">
        <v>0</v>
      </c>
      <c r="Q35" s="14">
        <f t="shared" si="2"/>
        <v>36.571428571428569</v>
      </c>
    </row>
    <row r="36" spans="2:17" x14ac:dyDescent="0.25">
      <c r="B36" s="18">
        <f t="shared" si="1"/>
        <v>28</v>
      </c>
      <c r="C36" s="18"/>
      <c r="D36" s="71"/>
      <c r="E36" s="71"/>
      <c r="F36" s="71"/>
      <c r="G36" s="71"/>
      <c r="H36" s="71"/>
      <c r="I36" s="71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71"/>
      <c r="E37" s="71"/>
      <c r="F37" s="71"/>
      <c r="G37" s="71"/>
      <c r="H37" s="71"/>
      <c r="I37" s="71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71"/>
      <c r="E38" s="71"/>
      <c r="F38" s="71"/>
      <c r="G38" s="71"/>
      <c r="H38" s="71"/>
      <c r="I38" s="71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71"/>
      <c r="E39" s="71"/>
      <c r="F39" s="71"/>
      <c r="G39" s="71"/>
      <c r="H39" s="71"/>
      <c r="I39" s="71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71"/>
      <c r="E40" s="71"/>
      <c r="F40" s="71"/>
      <c r="G40" s="71"/>
      <c r="H40" s="71"/>
      <c r="I40" s="71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71"/>
      <c r="E41" s="71"/>
      <c r="F41" s="71"/>
      <c r="G41" s="71"/>
      <c r="H41" s="71"/>
      <c r="I41" s="71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71"/>
      <c r="E42" s="71"/>
      <c r="F42" s="71"/>
      <c r="G42" s="71"/>
      <c r="H42" s="71"/>
      <c r="I42" s="71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71"/>
      <c r="E43" s="71"/>
      <c r="F43" s="71"/>
      <c r="G43" s="71"/>
      <c r="H43" s="71"/>
      <c r="I43" s="7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71"/>
      <c r="E44" s="71"/>
      <c r="F44" s="71"/>
      <c r="G44" s="71"/>
      <c r="H44" s="71"/>
      <c r="I44" s="7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71"/>
      <c r="E45" s="71"/>
      <c r="F45" s="71"/>
      <c r="G45" s="71"/>
      <c r="H45" s="71"/>
      <c r="I45" s="7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71"/>
      <c r="E46" s="71"/>
      <c r="F46" s="71"/>
      <c r="G46" s="71"/>
      <c r="H46" s="71"/>
      <c r="I46" s="7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71"/>
      <c r="E47" s="71"/>
      <c r="F47" s="71"/>
      <c r="G47" s="71"/>
      <c r="H47" s="71"/>
      <c r="I47" s="7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71"/>
      <c r="E48" s="71"/>
      <c r="F48" s="71"/>
      <c r="G48" s="71"/>
      <c r="H48" s="71"/>
      <c r="I48" s="7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71"/>
      <c r="E49" s="71"/>
      <c r="F49" s="71"/>
      <c r="G49" s="71"/>
      <c r="H49" s="71"/>
      <c r="I49" s="71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71"/>
      <c r="E50" s="71"/>
      <c r="F50" s="71"/>
      <c r="G50" s="71"/>
      <c r="H50" s="71"/>
      <c r="I50" s="71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71"/>
      <c r="E51" s="71"/>
      <c r="F51" s="71"/>
      <c r="G51" s="71"/>
      <c r="H51" s="71"/>
      <c r="I51" s="71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71"/>
      <c r="E52" s="71"/>
      <c r="F52" s="71"/>
      <c r="G52" s="71"/>
      <c r="H52" s="71"/>
      <c r="I52" s="71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72"/>
      <c r="E53" s="73"/>
      <c r="F53" s="73"/>
      <c r="G53" s="73"/>
      <c r="H53" s="73"/>
      <c r="I53" s="74"/>
      <c r="J53" s="3"/>
      <c r="K53" s="3"/>
      <c r="L53" s="3">
        <f>SUM(L9:L35)/27</f>
        <v>76.518518518518519</v>
      </c>
      <c r="M53" s="3"/>
      <c r="N53" s="3"/>
      <c r="O53" s="3"/>
      <c r="P53" s="3"/>
      <c r="Q53" s="14">
        <f t="shared" si="3"/>
        <v>10.931216931216932</v>
      </c>
    </row>
    <row r="54" spans="2:17" x14ac:dyDescent="0.25">
      <c r="C54" s="46"/>
      <c r="D54" s="46"/>
      <c r="E54" s="17"/>
      <c r="H54" s="50" t="s">
        <v>19</v>
      </c>
      <c r="I54" s="50"/>
      <c r="J54" s="23">
        <f>COUNTIF(J9:J53,"&gt;=70")</f>
        <v>27</v>
      </c>
      <c r="K54" s="23">
        <f t="shared" ref="K54:P54" si="4">COUNTIF(K9:K53,"&gt;=70")</f>
        <v>27</v>
      </c>
      <c r="L54" s="23">
        <f t="shared" si="4"/>
        <v>26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46"/>
      <c r="D55" s="46"/>
      <c r="E55" s="21"/>
      <c r="H55" s="51" t="s">
        <v>20</v>
      </c>
      <c r="I55" s="51"/>
      <c r="J55" s="24">
        <f>COUNTIF(J9:J53,"&lt;70")</f>
        <v>0</v>
      </c>
      <c r="K55" s="24">
        <f t="shared" ref="K55:Q55" si="6">COUNTIF(K9:K53,"&lt;70")</f>
        <v>0</v>
      </c>
      <c r="L55" s="24">
        <f t="shared" si="6"/>
        <v>2</v>
      </c>
      <c r="M55" s="24">
        <f t="shared" si="6"/>
        <v>27</v>
      </c>
      <c r="N55" s="24">
        <f t="shared" si="6"/>
        <v>27</v>
      </c>
      <c r="O55" s="24">
        <f t="shared" si="6"/>
        <v>27</v>
      </c>
      <c r="P55" s="24">
        <f t="shared" si="6"/>
        <v>27</v>
      </c>
      <c r="Q55" s="24">
        <f t="shared" si="6"/>
        <v>45</v>
      </c>
    </row>
    <row r="56" spans="2:17" x14ac:dyDescent="0.25">
      <c r="C56" s="46"/>
      <c r="D56" s="46"/>
      <c r="E56" s="46"/>
      <c r="H56" s="51" t="s">
        <v>21</v>
      </c>
      <c r="I56" s="51"/>
      <c r="J56" s="24">
        <f>COUNT(J9:J53)</f>
        <v>27</v>
      </c>
      <c r="K56" s="24">
        <f t="shared" ref="K56:Q56" si="7">COUNT(K9:K53)</f>
        <v>27</v>
      </c>
      <c r="L56" s="24">
        <f t="shared" si="7"/>
        <v>28</v>
      </c>
      <c r="M56" s="24">
        <f t="shared" si="7"/>
        <v>27</v>
      </c>
      <c r="N56" s="24">
        <f t="shared" si="7"/>
        <v>27</v>
      </c>
      <c r="O56" s="24">
        <f t="shared" si="7"/>
        <v>27</v>
      </c>
      <c r="P56" s="24">
        <f t="shared" si="7"/>
        <v>27</v>
      </c>
      <c r="Q56" s="24">
        <f t="shared" si="7"/>
        <v>45</v>
      </c>
    </row>
    <row r="57" spans="2:17" x14ac:dyDescent="0.25">
      <c r="C57" s="46"/>
      <c r="D57" s="46"/>
      <c r="E57" s="17"/>
      <c r="F57" s="12"/>
      <c r="H57" s="52" t="s">
        <v>16</v>
      </c>
      <c r="I57" s="52"/>
      <c r="J57" s="25">
        <f>J54/J56</f>
        <v>1</v>
      </c>
      <c r="K57" s="26">
        <f t="shared" ref="K57:Q57" si="8">K54/K56</f>
        <v>1</v>
      </c>
      <c r="L57" s="26">
        <f t="shared" si="8"/>
        <v>0.9285714285714286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46"/>
      <c r="D58" s="46"/>
      <c r="E58" s="17"/>
      <c r="F58" s="12"/>
      <c r="H58" s="52" t="s">
        <v>17</v>
      </c>
      <c r="I58" s="52"/>
      <c r="J58" s="25">
        <f>J55/J56</f>
        <v>0</v>
      </c>
      <c r="K58" s="25">
        <f t="shared" ref="K58:Q58" si="9">K55/K56</f>
        <v>0</v>
      </c>
      <c r="L58" s="26">
        <f t="shared" si="9"/>
        <v>7.1428571428571425E-2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46"/>
      <c r="D59" s="46"/>
      <c r="E59" s="21"/>
      <c r="F59" s="12"/>
      <c r="K59">
        <f>COUNTIF(K9:K53,"&gt;76.3")</f>
        <v>12</v>
      </c>
      <c r="L59">
        <f>COUNTIF(L9:L53,"&gt;76.5")</f>
        <v>17</v>
      </c>
    </row>
    <row r="60" spans="2:17" x14ac:dyDescent="0.25">
      <c r="C60" s="17"/>
      <c r="D60" s="17"/>
      <c r="E60" s="21"/>
      <c r="F60" s="12"/>
      <c r="K60" s="40">
        <f>K59/K56</f>
        <v>0.44444444444444442</v>
      </c>
      <c r="L60" s="40">
        <f>L59/L56</f>
        <v>0.6071428571428571</v>
      </c>
    </row>
    <row r="61" spans="2:17" x14ac:dyDescent="0.25">
      <c r="J61" s="53"/>
      <c r="K61" s="53"/>
      <c r="L61" s="53"/>
      <c r="M61" s="53"/>
      <c r="N61" s="53"/>
      <c r="O61" s="53"/>
      <c r="P61" s="53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  <mergeCell ref="N4:P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46" zoomScale="115" zoomScaleNormal="115" workbookViewId="0">
      <selection activeCell="L60" sqref="L6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2"/>
      <c r="R2" s="2"/>
    </row>
    <row r="3" spans="2:18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20"/>
      <c r="R3" s="20"/>
    </row>
    <row r="4" spans="2:18" x14ac:dyDescent="0.25">
      <c r="C4" t="s">
        <v>0</v>
      </c>
      <c r="D4" s="54" t="s">
        <v>123</v>
      </c>
      <c r="E4" s="54"/>
      <c r="F4" s="54"/>
      <c r="G4" s="54"/>
      <c r="I4" t="s">
        <v>1</v>
      </c>
      <c r="J4" s="55" t="s">
        <v>125</v>
      </c>
      <c r="K4" s="55"/>
      <c r="M4" t="s">
        <v>2</v>
      </c>
      <c r="N4" s="56">
        <v>45009</v>
      </c>
      <c r="O4" s="5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5" t="s">
        <v>124</v>
      </c>
      <c r="E6" s="55"/>
      <c r="F6" s="55"/>
      <c r="G6" s="55"/>
      <c r="I6" s="47" t="s">
        <v>22</v>
      </c>
      <c r="J6" s="47"/>
      <c r="K6" s="48" t="s">
        <v>120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92" t="s">
        <v>5</v>
      </c>
      <c r="E8" s="92"/>
      <c r="F8" s="92"/>
      <c r="G8" s="92"/>
      <c r="H8" s="92"/>
      <c r="I8" s="92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8.75" x14ac:dyDescent="0.3">
      <c r="B9" s="18">
        <v>1</v>
      </c>
      <c r="C9" s="18"/>
      <c r="D9" s="78" t="s">
        <v>87</v>
      </c>
      <c r="E9" s="79"/>
      <c r="F9" s="79"/>
      <c r="G9" s="79"/>
      <c r="H9" s="79"/>
      <c r="I9" s="80"/>
      <c r="J9" s="38">
        <v>0</v>
      </c>
      <c r="K9" s="99">
        <v>0</v>
      </c>
      <c r="L9" s="98">
        <v>70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10</v>
      </c>
    </row>
    <row r="10" spans="2:18" ht="18.75" x14ac:dyDescent="0.3">
      <c r="B10" s="18">
        <f>B9+1</f>
        <v>2</v>
      </c>
      <c r="C10" s="18"/>
      <c r="D10" s="89" t="s">
        <v>88</v>
      </c>
      <c r="E10" s="90"/>
      <c r="F10" s="90"/>
      <c r="G10" s="90"/>
      <c r="H10" s="90"/>
      <c r="I10" s="91"/>
      <c r="J10" s="38">
        <v>0</v>
      </c>
      <c r="K10" s="99">
        <v>0</v>
      </c>
      <c r="L10" s="98">
        <v>70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</v>
      </c>
    </row>
    <row r="11" spans="2:18" ht="18.75" x14ac:dyDescent="0.3">
      <c r="B11" s="18">
        <f t="shared" ref="B11:B53" si="1">B10+1</f>
        <v>3</v>
      </c>
      <c r="C11" s="18"/>
      <c r="D11" s="89" t="s">
        <v>89</v>
      </c>
      <c r="E11" s="90"/>
      <c r="F11" s="90"/>
      <c r="G11" s="90"/>
      <c r="H11" s="90"/>
      <c r="I11" s="91"/>
      <c r="J11" s="38">
        <v>86</v>
      </c>
      <c r="K11" s="99">
        <v>70</v>
      </c>
      <c r="L11" s="98">
        <v>90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35.142857142857146</v>
      </c>
    </row>
    <row r="12" spans="2:18" ht="18.75" x14ac:dyDescent="0.3">
      <c r="B12" s="18">
        <f t="shared" si="1"/>
        <v>4</v>
      </c>
      <c r="C12" s="18"/>
      <c r="D12" s="89" t="s">
        <v>90</v>
      </c>
      <c r="E12" s="90"/>
      <c r="F12" s="90"/>
      <c r="G12" s="90"/>
      <c r="H12" s="90"/>
      <c r="I12" s="91"/>
      <c r="J12" s="38">
        <v>90</v>
      </c>
      <c r="K12" s="99">
        <v>70</v>
      </c>
      <c r="L12" s="98">
        <v>80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34.285714285714285</v>
      </c>
    </row>
    <row r="13" spans="2:18" ht="18.75" x14ac:dyDescent="0.3">
      <c r="B13" s="18">
        <f t="shared" si="1"/>
        <v>5</v>
      </c>
      <c r="C13" s="18"/>
      <c r="D13" s="89" t="s">
        <v>91</v>
      </c>
      <c r="E13" s="90"/>
      <c r="F13" s="90"/>
      <c r="G13" s="90"/>
      <c r="H13" s="90"/>
      <c r="I13" s="91"/>
      <c r="J13" s="38">
        <v>82</v>
      </c>
      <c r="K13" s="99">
        <v>93</v>
      </c>
      <c r="L13" s="98">
        <v>70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35</v>
      </c>
    </row>
    <row r="14" spans="2:18" ht="18.75" x14ac:dyDescent="0.3">
      <c r="B14" s="18">
        <f t="shared" si="1"/>
        <v>6</v>
      </c>
      <c r="C14" s="18"/>
      <c r="D14" s="89" t="s">
        <v>92</v>
      </c>
      <c r="E14" s="90"/>
      <c r="F14" s="90"/>
      <c r="G14" s="90"/>
      <c r="H14" s="90"/>
      <c r="I14" s="91"/>
      <c r="J14" s="38">
        <v>92</v>
      </c>
      <c r="K14" s="99">
        <v>0</v>
      </c>
      <c r="L14" s="98">
        <v>70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23.142857142857142</v>
      </c>
    </row>
    <row r="15" spans="2:18" ht="18.75" x14ac:dyDescent="0.3">
      <c r="B15" s="18">
        <f t="shared" si="1"/>
        <v>7</v>
      </c>
      <c r="C15" s="18"/>
      <c r="D15" s="89" t="s">
        <v>93</v>
      </c>
      <c r="E15" s="90"/>
      <c r="F15" s="90"/>
      <c r="G15" s="90"/>
      <c r="H15" s="90"/>
      <c r="I15" s="91"/>
      <c r="J15" s="38">
        <v>70</v>
      </c>
      <c r="K15" s="99">
        <v>0</v>
      </c>
      <c r="L15" s="98">
        <v>70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20</v>
      </c>
    </row>
    <row r="16" spans="2:18" ht="18.75" x14ac:dyDescent="0.3">
      <c r="B16" s="18">
        <f t="shared" si="1"/>
        <v>8</v>
      </c>
      <c r="C16" s="18"/>
      <c r="D16" s="89" t="s">
        <v>94</v>
      </c>
      <c r="E16" s="90"/>
      <c r="F16" s="90"/>
      <c r="G16" s="90"/>
      <c r="H16" s="90"/>
      <c r="I16" s="91"/>
      <c r="J16" s="38">
        <v>70</v>
      </c>
      <c r="K16" s="99">
        <v>75</v>
      </c>
      <c r="L16" s="98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20.714285714285715</v>
      </c>
    </row>
    <row r="17" spans="2:17" ht="18.75" x14ac:dyDescent="0.3">
      <c r="B17" s="18">
        <f t="shared" si="1"/>
        <v>9</v>
      </c>
      <c r="C17" s="18"/>
      <c r="D17" s="89" t="s">
        <v>95</v>
      </c>
      <c r="E17" s="90"/>
      <c r="F17" s="90"/>
      <c r="G17" s="90"/>
      <c r="H17" s="90"/>
      <c r="I17" s="91"/>
      <c r="J17" s="38">
        <v>80</v>
      </c>
      <c r="K17" s="99">
        <v>72</v>
      </c>
      <c r="L17" s="98">
        <v>70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31.714285714285715</v>
      </c>
    </row>
    <row r="18" spans="2:17" ht="18.75" x14ac:dyDescent="0.3">
      <c r="B18" s="18">
        <f t="shared" si="1"/>
        <v>10</v>
      </c>
      <c r="C18" s="18"/>
      <c r="D18" s="93" t="s">
        <v>96</v>
      </c>
      <c r="E18" s="94"/>
      <c r="F18" s="94"/>
      <c r="G18" s="94"/>
      <c r="H18" s="94"/>
      <c r="I18" s="95"/>
      <c r="J18" s="38">
        <v>0</v>
      </c>
      <c r="K18" s="100">
        <v>0</v>
      </c>
      <c r="L18" s="98">
        <v>90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12.857142857142858</v>
      </c>
    </row>
    <row r="19" spans="2:17" ht="18.75" x14ac:dyDescent="0.3">
      <c r="B19" s="18">
        <f t="shared" si="1"/>
        <v>11</v>
      </c>
      <c r="C19" s="18"/>
      <c r="D19" s="89" t="s">
        <v>97</v>
      </c>
      <c r="E19" s="90"/>
      <c r="F19" s="90"/>
      <c r="G19" s="90"/>
      <c r="H19" s="90"/>
      <c r="I19" s="91"/>
      <c r="J19" s="38">
        <v>0</v>
      </c>
      <c r="K19" s="99">
        <v>0</v>
      </c>
      <c r="L19" s="98">
        <v>70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10</v>
      </c>
    </row>
    <row r="20" spans="2:17" ht="18.75" x14ac:dyDescent="0.3">
      <c r="B20" s="18">
        <f t="shared" si="1"/>
        <v>12</v>
      </c>
      <c r="C20" s="18"/>
      <c r="D20" s="89" t="s">
        <v>98</v>
      </c>
      <c r="E20" s="90"/>
      <c r="F20" s="90"/>
      <c r="G20" s="90"/>
      <c r="H20" s="90"/>
      <c r="I20" s="91"/>
      <c r="J20" s="38">
        <v>0</v>
      </c>
      <c r="K20" s="99">
        <v>0</v>
      </c>
      <c r="L20" s="98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ht="18.75" x14ac:dyDescent="0.3">
      <c r="B21" s="18">
        <f t="shared" si="1"/>
        <v>13</v>
      </c>
      <c r="C21" s="18"/>
      <c r="D21" s="93" t="s">
        <v>99</v>
      </c>
      <c r="E21" s="94"/>
      <c r="F21" s="94"/>
      <c r="G21" s="94"/>
      <c r="H21" s="94"/>
      <c r="I21" s="95"/>
      <c r="J21" s="38">
        <v>0</v>
      </c>
      <c r="K21" s="100">
        <v>0</v>
      </c>
      <c r="L21" s="98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ht="18.75" x14ac:dyDescent="0.3">
      <c r="B22" s="18">
        <f t="shared" si="1"/>
        <v>14</v>
      </c>
      <c r="C22" s="18"/>
      <c r="D22" s="89" t="s">
        <v>100</v>
      </c>
      <c r="E22" s="90"/>
      <c r="F22" s="90"/>
      <c r="G22" s="90"/>
      <c r="H22" s="90"/>
      <c r="I22" s="91"/>
      <c r="J22" s="38">
        <v>80</v>
      </c>
      <c r="K22" s="99">
        <v>70</v>
      </c>
      <c r="L22" s="98">
        <v>90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34.285714285714285</v>
      </c>
    </row>
    <row r="23" spans="2:17" ht="18.75" x14ac:dyDescent="0.3">
      <c r="B23" s="18">
        <f t="shared" si="1"/>
        <v>15</v>
      </c>
      <c r="C23" s="18"/>
      <c r="D23" s="89" t="s">
        <v>101</v>
      </c>
      <c r="E23" s="90"/>
      <c r="F23" s="90"/>
      <c r="G23" s="90"/>
      <c r="H23" s="90"/>
      <c r="I23" s="91"/>
      <c r="J23" s="38">
        <v>80</v>
      </c>
      <c r="K23" s="99">
        <v>70</v>
      </c>
      <c r="L23" s="98">
        <v>70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31.428571428571427</v>
      </c>
    </row>
    <row r="24" spans="2:17" ht="18.75" x14ac:dyDescent="0.3">
      <c r="B24" s="18">
        <f t="shared" si="1"/>
        <v>16</v>
      </c>
      <c r="C24" s="18"/>
      <c r="D24" s="89" t="s">
        <v>102</v>
      </c>
      <c r="E24" s="90"/>
      <c r="F24" s="90"/>
      <c r="G24" s="90"/>
      <c r="H24" s="90"/>
      <c r="I24" s="91"/>
      <c r="J24" s="38">
        <v>80</v>
      </c>
      <c r="K24" s="99">
        <v>75</v>
      </c>
      <c r="L24" s="98">
        <v>90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35</v>
      </c>
    </row>
    <row r="25" spans="2:17" ht="18.75" x14ac:dyDescent="0.3">
      <c r="B25" s="18">
        <f t="shared" si="1"/>
        <v>17</v>
      </c>
      <c r="C25" s="18"/>
      <c r="D25" s="89" t="s">
        <v>103</v>
      </c>
      <c r="E25" s="90"/>
      <c r="F25" s="90"/>
      <c r="G25" s="90"/>
      <c r="H25" s="90"/>
      <c r="I25" s="91"/>
      <c r="J25" s="38">
        <v>85</v>
      </c>
      <c r="K25" s="99">
        <v>70</v>
      </c>
      <c r="L25" s="98">
        <v>90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35</v>
      </c>
    </row>
    <row r="26" spans="2:17" ht="18.75" x14ac:dyDescent="0.3">
      <c r="B26" s="18">
        <f t="shared" si="1"/>
        <v>18</v>
      </c>
      <c r="C26" s="18"/>
      <c r="D26" s="78" t="s">
        <v>104</v>
      </c>
      <c r="E26" s="79"/>
      <c r="F26" s="79"/>
      <c r="G26" s="79"/>
      <c r="H26" s="79"/>
      <c r="I26" s="80"/>
      <c r="J26" s="38">
        <v>80</v>
      </c>
      <c r="K26" s="99">
        <v>0</v>
      </c>
      <c r="L26" s="98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11.428571428571429</v>
      </c>
    </row>
    <row r="27" spans="2:17" ht="18.75" x14ac:dyDescent="0.3">
      <c r="B27" s="18">
        <f t="shared" si="1"/>
        <v>19</v>
      </c>
      <c r="C27" s="18"/>
      <c r="D27" s="89" t="s">
        <v>105</v>
      </c>
      <c r="E27" s="90"/>
      <c r="F27" s="90"/>
      <c r="G27" s="90"/>
      <c r="H27" s="90"/>
      <c r="I27" s="91"/>
      <c r="J27" s="38">
        <v>84</v>
      </c>
      <c r="K27" s="99">
        <v>70</v>
      </c>
      <c r="L27" s="98">
        <v>80</v>
      </c>
      <c r="M27" s="28">
        <v>0</v>
      </c>
      <c r="N27" s="28">
        <v>0</v>
      </c>
      <c r="O27" s="28">
        <v>0</v>
      </c>
      <c r="P27" s="28">
        <v>0</v>
      </c>
      <c r="Q27" s="14">
        <f t="shared" ref="Q27:Q40" si="2">SUM(J27:P27)/7</f>
        <v>33.428571428571431</v>
      </c>
    </row>
    <row r="28" spans="2:17" ht="18.75" x14ac:dyDescent="0.3">
      <c r="B28" s="18">
        <f t="shared" si="1"/>
        <v>20</v>
      </c>
      <c r="C28" s="18"/>
      <c r="D28" s="89" t="s">
        <v>106</v>
      </c>
      <c r="E28" s="90"/>
      <c r="F28" s="90"/>
      <c r="G28" s="90"/>
      <c r="H28" s="90"/>
      <c r="I28" s="91"/>
      <c r="J28" s="38">
        <v>84</v>
      </c>
      <c r="K28" s="99">
        <v>70</v>
      </c>
      <c r="L28" s="98">
        <v>70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2"/>
        <v>32</v>
      </c>
    </row>
    <row r="29" spans="2:17" ht="18.75" x14ac:dyDescent="0.3">
      <c r="B29" s="18">
        <f t="shared" si="1"/>
        <v>21</v>
      </c>
      <c r="C29" s="18"/>
      <c r="D29" s="89" t="s">
        <v>128</v>
      </c>
      <c r="E29" s="90"/>
      <c r="F29" s="90"/>
      <c r="G29" s="90"/>
      <c r="H29" s="90"/>
      <c r="I29" s="91"/>
      <c r="J29" s="38">
        <v>84</v>
      </c>
      <c r="K29" s="99">
        <v>0</v>
      </c>
      <c r="L29" s="98">
        <v>70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2"/>
        <v>22</v>
      </c>
    </row>
    <row r="30" spans="2:17" ht="18.75" x14ac:dyDescent="0.3">
      <c r="B30" s="18">
        <f t="shared" si="1"/>
        <v>22</v>
      </c>
      <c r="C30" s="18"/>
      <c r="D30" s="93" t="s">
        <v>107</v>
      </c>
      <c r="E30" s="94"/>
      <c r="F30" s="94"/>
      <c r="G30" s="94"/>
      <c r="H30" s="94"/>
      <c r="I30" s="95"/>
      <c r="J30" s="38">
        <v>0</v>
      </c>
      <c r="K30" s="99">
        <v>0</v>
      </c>
      <c r="L30" s="98">
        <v>0</v>
      </c>
      <c r="M30" s="28">
        <v>0</v>
      </c>
      <c r="N30" s="28">
        <v>0</v>
      </c>
      <c r="O30" s="28">
        <v>0</v>
      </c>
      <c r="P30" s="28">
        <v>0</v>
      </c>
      <c r="Q30" s="14">
        <f t="shared" si="2"/>
        <v>0</v>
      </c>
    </row>
    <row r="31" spans="2:17" ht="18.75" x14ac:dyDescent="0.3">
      <c r="B31" s="18">
        <f t="shared" si="1"/>
        <v>23</v>
      </c>
      <c r="C31" s="18"/>
      <c r="D31" s="89" t="s">
        <v>108</v>
      </c>
      <c r="E31" s="90"/>
      <c r="F31" s="90"/>
      <c r="G31" s="90"/>
      <c r="H31" s="90"/>
      <c r="I31" s="91"/>
      <c r="J31" s="38">
        <v>80</v>
      </c>
      <c r="K31" s="99">
        <v>70</v>
      </c>
      <c r="L31" s="98">
        <v>90</v>
      </c>
      <c r="M31" s="28">
        <v>0</v>
      </c>
      <c r="N31" s="28">
        <v>0</v>
      </c>
      <c r="O31" s="28">
        <v>0</v>
      </c>
      <c r="P31" s="28">
        <v>0</v>
      </c>
      <c r="Q31" s="14">
        <f t="shared" si="2"/>
        <v>34.285714285714285</v>
      </c>
    </row>
    <row r="32" spans="2:17" ht="18.75" x14ac:dyDescent="0.3">
      <c r="B32" s="18">
        <f t="shared" si="1"/>
        <v>24</v>
      </c>
      <c r="C32" s="18"/>
      <c r="D32" s="89" t="s">
        <v>109</v>
      </c>
      <c r="E32" s="90"/>
      <c r="F32" s="90"/>
      <c r="G32" s="90"/>
      <c r="H32" s="90"/>
      <c r="I32" s="91"/>
      <c r="J32" s="38">
        <v>80</v>
      </c>
      <c r="K32" s="99">
        <v>70</v>
      </c>
      <c r="L32" s="98">
        <v>90</v>
      </c>
      <c r="M32" s="28">
        <v>0</v>
      </c>
      <c r="N32" s="28">
        <v>0</v>
      </c>
      <c r="O32" s="28">
        <v>0</v>
      </c>
      <c r="P32" s="28">
        <v>0</v>
      </c>
      <c r="Q32" s="14">
        <f t="shared" si="2"/>
        <v>34.285714285714285</v>
      </c>
    </row>
    <row r="33" spans="2:17" ht="18.75" x14ac:dyDescent="0.3">
      <c r="B33" s="18">
        <f t="shared" si="1"/>
        <v>25</v>
      </c>
      <c r="C33" s="18"/>
      <c r="D33" s="89" t="s">
        <v>110</v>
      </c>
      <c r="E33" s="90"/>
      <c r="F33" s="90"/>
      <c r="G33" s="90"/>
      <c r="H33" s="90"/>
      <c r="I33" s="91"/>
      <c r="J33" s="38">
        <v>84</v>
      </c>
      <c r="K33" s="99">
        <v>70</v>
      </c>
      <c r="L33" s="98">
        <v>80</v>
      </c>
      <c r="M33" s="28">
        <v>0</v>
      </c>
      <c r="N33" s="28">
        <v>0</v>
      </c>
      <c r="O33" s="28">
        <v>0</v>
      </c>
      <c r="P33" s="28">
        <v>0</v>
      </c>
      <c r="Q33" s="14">
        <f t="shared" si="2"/>
        <v>33.428571428571431</v>
      </c>
    </row>
    <row r="34" spans="2:17" ht="18.75" x14ac:dyDescent="0.3">
      <c r="B34" s="18">
        <f t="shared" si="1"/>
        <v>26</v>
      </c>
      <c r="C34" s="18"/>
      <c r="D34" s="89" t="s">
        <v>111</v>
      </c>
      <c r="E34" s="90"/>
      <c r="F34" s="90"/>
      <c r="G34" s="90"/>
      <c r="H34" s="90"/>
      <c r="I34" s="91"/>
      <c r="J34" s="38">
        <v>90</v>
      </c>
      <c r="K34" s="99">
        <v>70</v>
      </c>
      <c r="L34" s="98">
        <v>90</v>
      </c>
      <c r="M34" s="28">
        <v>0</v>
      </c>
      <c r="N34" s="28">
        <v>0</v>
      </c>
      <c r="O34" s="28">
        <v>0</v>
      </c>
      <c r="P34" s="28">
        <v>0</v>
      </c>
      <c r="Q34" s="14">
        <f t="shared" si="2"/>
        <v>35.714285714285715</v>
      </c>
    </row>
    <row r="35" spans="2:17" ht="18.75" x14ac:dyDescent="0.3">
      <c r="B35" s="18">
        <f t="shared" si="1"/>
        <v>27</v>
      </c>
      <c r="C35" s="18"/>
      <c r="D35" s="89" t="s">
        <v>112</v>
      </c>
      <c r="E35" s="90"/>
      <c r="F35" s="90"/>
      <c r="G35" s="90"/>
      <c r="H35" s="90"/>
      <c r="I35" s="91"/>
      <c r="J35" s="38">
        <v>88</v>
      </c>
      <c r="K35" s="99">
        <v>80</v>
      </c>
      <c r="L35" s="98">
        <v>90</v>
      </c>
      <c r="M35" s="28">
        <v>0</v>
      </c>
      <c r="N35" s="28">
        <v>0</v>
      </c>
      <c r="O35" s="28">
        <v>0</v>
      </c>
      <c r="P35" s="28">
        <v>0</v>
      </c>
      <c r="Q35" s="14">
        <f t="shared" si="2"/>
        <v>36.857142857142854</v>
      </c>
    </row>
    <row r="36" spans="2:17" ht="18.75" x14ac:dyDescent="0.3">
      <c r="B36" s="18">
        <f t="shared" si="1"/>
        <v>28</v>
      </c>
      <c r="C36" s="18"/>
      <c r="D36" s="61" t="s">
        <v>113</v>
      </c>
      <c r="E36" s="62"/>
      <c r="F36" s="62"/>
      <c r="G36" s="62"/>
      <c r="H36" s="62"/>
      <c r="I36" s="63"/>
      <c r="J36" s="38">
        <v>84</v>
      </c>
      <c r="K36" s="99">
        <v>70</v>
      </c>
      <c r="L36" s="98">
        <v>80</v>
      </c>
      <c r="M36" s="28">
        <v>0</v>
      </c>
      <c r="N36" s="28">
        <v>0</v>
      </c>
      <c r="O36" s="28">
        <v>0</v>
      </c>
      <c r="P36" s="28">
        <v>0</v>
      </c>
      <c r="Q36" s="14">
        <f t="shared" si="2"/>
        <v>33.428571428571431</v>
      </c>
    </row>
    <row r="37" spans="2:17" ht="18.75" x14ac:dyDescent="0.3">
      <c r="B37" s="18">
        <f t="shared" si="1"/>
        <v>29</v>
      </c>
      <c r="C37" s="18"/>
      <c r="D37" s="89" t="s">
        <v>114</v>
      </c>
      <c r="E37" s="90"/>
      <c r="F37" s="90"/>
      <c r="G37" s="90"/>
      <c r="H37" s="90"/>
      <c r="I37" s="91"/>
      <c r="J37" s="38">
        <v>0</v>
      </c>
      <c r="K37" s="99">
        <v>0</v>
      </c>
      <c r="L37" s="98">
        <v>0</v>
      </c>
      <c r="M37" s="28">
        <v>0</v>
      </c>
      <c r="N37" s="28">
        <v>0</v>
      </c>
      <c r="O37" s="28">
        <v>0</v>
      </c>
      <c r="P37" s="28">
        <v>0</v>
      </c>
      <c r="Q37" s="14">
        <f t="shared" si="2"/>
        <v>0</v>
      </c>
    </row>
    <row r="38" spans="2:17" ht="18.75" x14ac:dyDescent="0.3">
      <c r="B38" s="18">
        <f t="shared" si="1"/>
        <v>30</v>
      </c>
      <c r="C38" s="18"/>
      <c r="D38" s="89" t="s">
        <v>115</v>
      </c>
      <c r="E38" s="90"/>
      <c r="F38" s="90"/>
      <c r="G38" s="90"/>
      <c r="H38" s="90"/>
      <c r="I38" s="91"/>
      <c r="J38" s="38">
        <v>0</v>
      </c>
      <c r="K38" s="99">
        <v>0</v>
      </c>
      <c r="L38" s="98">
        <v>70</v>
      </c>
      <c r="M38" s="28">
        <v>0</v>
      </c>
      <c r="N38" s="28">
        <v>0</v>
      </c>
      <c r="O38" s="28">
        <v>0</v>
      </c>
      <c r="P38" s="28">
        <v>0</v>
      </c>
      <c r="Q38" s="14">
        <f t="shared" si="2"/>
        <v>10</v>
      </c>
    </row>
    <row r="39" spans="2:17" ht="18.75" x14ac:dyDescent="0.3">
      <c r="B39" s="18">
        <f t="shared" si="1"/>
        <v>31</v>
      </c>
      <c r="C39" s="18"/>
      <c r="D39" s="89" t="s">
        <v>116</v>
      </c>
      <c r="E39" s="90"/>
      <c r="F39" s="90"/>
      <c r="G39" s="90"/>
      <c r="H39" s="90"/>
      <c r="I39" s="91"/>
      <c r="J39" s="38">
        <v>84</v>
      </c>
      <c r="K39" s="99">
        <v>80</v>
      </c>
      <c r="L39" s="98">
        <v>90</v>
      </c>
      <c r="M39" s="28">
        <v>0</v>
      </c>
      <c r="N39" s="28">
        <v>0</v>
      </c>
      <c r="O39" s="28">
        <v>0</v>
      </c>
      <c r="P39" s="28">
        <v>0</v>
      </c>
      <c r="Q39" s="14">
        <f t="shared" si="2"/>
        <v>36.285714285714285</v>
      </c>
    </row>
    <row r="40" spans="2:17" ht="18.75" x14ac:dyDescent="0.3">
      <c r="B40" s="18">
        <f t="shared" si="1"/>
        <v>32</v>
      </c>
      <c r="C40" s="18"/>
      <c r="D40" s="89" t="s">
        <v>117</v>
      </c>
      <c r="E40" s="90"/>
      <c r="F40" s="90"/>
      <c r="G40" s="90"/>
      <c r="H40" s="90"/>
      <c r="I40" s="91"/>
      <c r="J40" s="38">
        <v>0</v>
      </c>
      <c r="K40" s="99">
        <v>0</v>
      </c>
      <c r="L40" s="98">
        <v>0</v>
      </c>
      <c r="M40" s="28">
        <v>0</v>
      </c>
      <c r="N40" s="28">
        <v>0</v>
      </c>
      <c r="O40" s="28">
        <v>0</v>
      </c>
      <c r="P40" s="28">
        <v>0</v>
      </c>
      <c r="Q40" s="14">
        <f t="shared" si="2"/>
        <v>0</v>
      </c>
    </row>
    <row r="41" spans="2:17" ht="15.75" x14ac:dyDescent="0.25">
      <c r="B41" s="18">
        <f t="shared" si="1"/>
        <v>33</v>
      </c>
      <c r="C41" s="18"/>
      <c r="D41" s="89"/>
      <c r="E41" s="90"/>
      <c r="F41" s="90"/>
      <c r="G41" s="90"/>
      <c r="H41" s="90"/>
      <c r="I41" s="91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61"/>
      <c r="E42" s="62"/>
      <c r="F42" s="62"/>
      <c r="G42" s="62"/>
      <c r="H42" s="62"/>
      <c r="I42" s="63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ht="15.75" x14ac:dyDescent="0.25">
      <c r="B43" s="18">
        <f t="shared" si="1"/>
        <v>35</v>
      </c>
      <c r="C43" s="18"/>
      <c r="D43" s="89"/>
      <c r="E43" s="90"/>
      <c r="F43" s="90"/>
      <c r="G43" s="90"/>
      <c r="H43" s="90"/>
      <c r="I43" s="9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ht="15.75" x14ac:dyDescent="0.25">
      <c r="B44" s="18">
        <f t="shared" si="1"/>
        <v>36</v>
      </c>
      <c r="C44" s="18"/>
      <c r="D44" s="89"/>
      <c r="E44" s="90"/>
      <c r="F44" s="90"/>
      <c r="G44" s="90"/>
      <c r="H44" s="90"/>
      <c r="I44" s="9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ht="15.75" x14ac:dyDescent="0.25">
      <c r="B45" s="18">
        <f t="shared" si="1"/>
        <v>37</v>
      </c>
      <c r="C45" s="9"/>
      <c r="D45" s="89"/>
      <c r="E45" s="90"/>
      <c r="F45" s="90"/>
      <c r="G45" s="90"/>
      <c r="H45" s="90"/>
      <c r="I45" s="9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ht="15.75" x14ac:dyDescent="0.25">
      <c r="B46" s="18">
        <f t="shared" si="1"/>
        <v>38</v>
      </c>
      <c r="C46" s="9"/>
      <c r="D46" s="89"/>
      <c r="E46" s="90"/>
      <c r="F46" s="90"/>
      <c r="G46" s="90"/>
      <c r="H46" s="90"/>
      <c r="I46" s="9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71"/>
      <c r="E47" s="71"/>
      <c r="F47" s="71"/>
      <c r="G47" s="71"/>
      <c r="H47" s="71"/>
      <c r="I47" s="7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71"/>
      <c r="E48" s="71"/>
      <c r="F48" s="71"/>
      <c r="G48" s="71"/>
      <c r="H48" s="71"/>
      <c r="I48" s="7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71"/>
      <c r="E49" s="71"/>
      <c r="F49" s="71"/>
      <c r="G49" s="71"/>
      <c r="H49" s="71"/>
      <c r="I49" s="71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71"/>
      <c r="E50" s="71"/>
      <c r="F50" s="71"/>
      <c r="G50" s="71"/>
      <c r="H50" s="71"/>
      <c r="I50" s="71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71"/>
      <c r="E51" s="71"/>
      <c r="F51" s="71"/>
      <c r="G51" s="71"/>
      <c r="H51" s="71"/>
      <c r="I51" s="71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71"/>
      <c r="E52" s="71"/>
      <c r="F52" s="71"/>
      <c r="G52" s="71"/>
      <c r="H52" s="71"/>
      <c r="I52" s="71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72"/>
      <c r="E53" s="73"/>
      <c r="F53" s="73"/>
      <c r="G53" s="73"/>
      <c r="H53" s="73"/>
      <c r="I53" s="74"/>
      <c r="J53" s="3"/>
      <c r="K53" s="3"/>
      <c r="L53" s="3">
        <f>SUM(L9:L40)/32</f>
        <v>62.1875</v>
      </c>
      <c r="M53" s="3"/>
      <c r="N53" s="3"/>
      <c r="O53" s="3"/>
      <c r="P53" s="3"/>
      <c r="Q53" s="14">
        <f t="shared" si="3"/>
        <v>8.8839285714285712</v>
      </c>
    </row>
    <row r="54" spans="2:17" x14ac:dyDescent="0.25">
      <c r="C54" s="46"/>
      <c r="D54" s="46"/>
      <c r="E54" s="17"/>
      <c r="H54" s="50" t="s">
        <v>19</v>
      </c>
      <c r="I54" s="50"/>
      <c r="J54" s="23">
        <f>COUNTIF(J9:J53,"&gt;=70")</f>
        <v>22</v>
      </c>
      <c r="K54" s="23">
        <f t="shared" ref="K54:P54" si="4">COUNTIF(K9:K53,"&gt;=70")</f>
        <v>18</v>
      </c>
      <c r="L54" s="23">
        <f t="shared" si="4"/>
        <v>25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46"/>
      <c r="D55" s="46"/>
      <c r="E55" s="21"/>
      <c r="H55" s="51" t="s">
        <v>20</v>
      </c>
      <c r="I55" s="51"/>
      <c r="J55" s="24">
        <f>COUNTIF(J9:J53,"&lt;70")</f>
        <v>10</v>
      </c>
      <c r="K55" s="24">
        <f t="shared" ref="K55:Q55" si="6">COUNTIF(K9:K53,"&lt;70")</f>
        <v>14</v>
      </c>
      <c r="L55" s="24">
        <f t="shared" si="6"/>
        <v>8</v>
      </c>
      <c r="M55" s="24">
        <f t="shared" si="6"/>
        <v>32</v>
      </c>
      <c r="N55" s="24">
        <f t="shared" si="6"/>
        <v>32</v>
      </c>
      <c r="O55" s="24">
        <f t="shared" si="6"/>
        <v>32</v>
      </c>
      <c r="P55" s="24">
        <f t="shared" si="6"/>
        <v>32</v>
      </c>
      <c r="Q55" s="24">
        <f t="shared" si="6"/>
        <v>45</v>
      </c>
    </row>
    <row r="56" spans="2:17" x14ac:dyDescent="0.25">
      <c r="C56" s="46"/>
      <c r="D56" s="46"/>
      <c r="E56" s="46"/>
      <c r="H56" s="51" t="s">
        <v>21</v>
      </c>
      <c r="I56" s="51"/>
      <c r="J56" s="24">
        <f>COUNT(J9:J53)</f>
        <v>32</v>
      </c>
      <c r="K56" s="39">
        <f>COUNT(K9:K53)</f>
        <v>32</v>
      </c>
      <c r="L56" s="24">
        <f t="shared" ref="L56:Q56" si="7">COUNT(L9:L53)</f>
        <v>33</v>
      </c>
      <c r="M56" s="24">
        <f t="shared" si="7"/>
        <v>32</v>
      </c>
      <c r="N56" s="24">
        <f t="shared" si="7"/>
        <v>32</v>
      </c>
      <c r="O56" s="24">
        <f t="shared" si="7"/>
        <v>32</v>
      </c>
      <c r="P56" s="24">
        <f t="shared" si="7"/>
        <v>32</v>
      </c>
      <c r="Q56" s="24">
        <f t="shared" si="7"/>
        <v>45</v>
      </c>
    </row>
    <row r="57" spans="2:17" x14ac:dyDescent="0.25">
      <c r="C57" s="46"/>
      <c r="D57" s="46"/>
      <c r="E57" s="17"/>
      <c r="F57" s="12"/>
      <c r="H57" s="52" t="s">
        <v>16</v>
      </c>
      <c r="I57" s="52"/>
      <c r="J57" s="25">
        <f>J54/J56</f>
        <v>0.6875</v>
      </c>
      <c r="K57" s="26">
        <f t="shared" ref="K57:Q57" si="8">K54/K56</f>
        <v>0.5625</v>
      </c>
      <c r="L57" s="26">
        <f t="shared" si="8"/>
        <v>0.75757575757575757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46"/>
      <c r="D58" s="46"/>
      <c r="E58" s="17"/>
      <c r="F58" s="12"/>
      <c r="H58" s="52" t="s">
        <v>17</v>
      </c>
      <c r="I58" s="52"/>
      <c r="J58" s="25">
        <f>J55/J56</f>
        <v>0.3125</v>
      </c>
      <c r="K58" s="25">
        <f t="shared" ref="K58:Q58" si="9">K55/K56</f>
        <v>0.4375</v>
      </c>
      <c r="L58" s="26">
        <f t="shared" si="9"/>
        <v>0.24242424242424243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46"/>
      <c r="D59" s="46"/>
      <c r="E59" s="21"/>
      <c r="F59" s="12"/>
      <c r="J59">
        <f>COUNTIF(J9:J53,"&gt;=57")</f>
        <v>22</v>
      </c>
      <c r="K59">
        <f>COUNTIF(K9:K53,"&gt;=41.1")</f>
        <v>18</v>
      </c>
      <c r="L59">
        <f>COUNTIF(L9:L53,"&gt;=62")</f>
        <v>26</v>
      </c>
    </row>
    <row r="60" spans="2:17" x14ac:dyDescent="0.25">
      <c r="C60" s="17"/>
      <c r="D60" s="17"/>
      <c r="E60" s="21"/>
      <c r="F60" s="12"/>
      <c r="J60">
        <f>J59/J56</f>
        <v>0.6875</v>
      </c>
      <c r="K60">
        <f>K59/K56</f>
        <v>0.5625</v>
      </c>
      <c r="L60">
        <f>L59/L56</f>
        <v>0.78787878787878785</v>
      </c>
    </row>
    <row r="61" spans="2:17" x14ac:dyDescent="0.25">
      <c r="J61" s="53"/>
      <c r="K61" s="53"/>
      <c r="L61" s="53"/>
      <c r="M61" s="53"/>
      <c r="N61" s="53"/>
      <c r="O61" s="53"/>
      <c r="P61" s="53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conditionalFormatting sqref="J9:J40">
    <cfRule type="cellIs" dxfId="0" priority="1" operator="equal">
      <formula>"X"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D9" sqref="D9:I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70" t="s">
        <v>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2"/>
      <c r="R2" s="2"/>
    </row>
    <row r="3" spans="2:18" x14ac:dyDescent="0.25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20"/>
      <c r="R3" s="20"/>
    </row>
    <row r="4" spans="2:18" x14ac:dyDescent="0.25">
      <c r="C4" t="s">
        <v>0</v>
      </c>
      <c r="D4" s="54"/>
      <c r="E4" s="54"/>
      <c r="F4" s="54"/>
      <c r="G4" s="54"/>
      <c r="I4" t="s">
        <v>1</v>
      </c>
      <c r="J4" s="55"/>
      <c r="K4" s="55"/>
      <c r="M4" t="s">
        <v>2</v>
      </c>
      <c r="N4" s="56"/>
      <c r="O4" s="5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5"/>
      <c r="E6" s="55"/>
      <c r="F6" s="55"/>
      <c r="G6" s="55"/>
      <c r="I6" s="47" t="s">
        <v>22</v>
      </c>
      <c r="J6" s="47"/>
      <c r="K6" s="48"/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71"/>
      <c r="E9" s="71"/>
      <c r="F9" s="71"/>
      <c r="G9" s="71"/>
      <c r="H9" s="71"/>
      <c r="I9" s="71"/>
      <c r="J9" s="19">
        <v>70</v>
      </c>
      <c r="K9" s="19">
        <v>0</v>
      </c>
      <c r="L9" s="19"/>
      <c r="M9" s="19"/>
      <c r="N9" s="19"/>
      <c r="O9" s="19"/>
      <c r="P9" s="19"/>
      <c r="Q9" s="14">
        <f>SUM(J9:P9)/7</f>
        <v>10</v>
      </c>
    </row>
    <row r="10" spans="2:18" x14ac:dyDescent="0.25">
      <c r="B10" s="18">
        <f>B9+1</f>
        <v>2</v>
      </c>
      <c r="C10" s="18"/>
      <c r="D10" s="71"/>
      <c r="E10" s="71"/>
      <c r="F10" s="71"/>
      <c r="G10" s="71"/>
      <c r="H10" s="71"/>
      <c r="I10" s="71"/>
      <c r="J10" s="19">
        <v>70</v>
      </c>
      <c r="K10" s="19">
        <v>0</v>
      </c>
      <c r="L10" s="19"/>
      <c r="M10" s="19"/>
      <c r="N10" s="19"/>
      <c r="O10" s="19"/>
      <c r="P10" s="19"/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71"/>
      <c r="E11" s="71"/>
      <c r="F11" s="71"/>
      <c r="G11" s="71"/>
      <c r="H11" s="71"/>
      <c r="I11" s="71"/>
      <c r="J11" s="19">
        <v>70</v>
      </c>
      <c r="K11" s="19">
        <v>0</v>
      </c>
      <c r="L11" s="19"/>
      <c r="M11" s="19"/>
      <c r="N11" s="19"/>
      <c r="O11" s="19"/>
      <c r="P11" s="19"/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71"/>
      <c r="E12" s="71"/>
      <c r="F12" s="71"/>
      <c r="G12" s="71"/>
      <c r="H12" s="71"/>
      <c r="I12" s="71"/>
      <c r="J12" s="19">
        <v>70</v>
      </c>
      <c r="K12" s="19">
        <v>0</v>
      </c>
      <c r="L12" s="19"/>
      <c r="M12" s="19"/>
      <c r="N12" s="19"/>
      <c r="O12" s="19"/>
      <c r="P12" s="19"/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71"/>
      <c r="E13" s="71"/>
      <c r="F13" s="71"/>
      <c r="G13" s="71"/>
      <c r="H13" s="71"/>
      <c r="I13" s="71"/>
      <c r="J13" s="19">
        <v>70</v>
      </c>
      <c r="K13" s="19">
        <v>0</v>
      </c>
      <c r="L13" s="19"/>
      <c r="M13" s="19"/>
      <c r="N13" s="19"/>
      <c r="O13" s="19"/>
      <c r="P13" s="19"/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71"/>
      <c r="E14" s="71"/>
      <c r="F14" s="71"/>
      <c r="G14" s="71"/>
      <c r="H14" s="71"/>
      <c r="I14" s="71"/>
      <c r="J14" s="19">
        <v>70</v>
      </c>
      <c r="K14" s="19">
        <v>0</v>
      </c>
      <c r="L14" s="19"/>
      <c r="M14" s="19"/>
      <c r="N14" s="19"/>
      <c r="O14" s="19"/>
      <c r="P14" s="19"/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71"/>
      <c r="E15" s="71"/>
      <c r="F15" s="71"/>
      <c r="G15" s="71"/>
      <c r="H15" s="71"/>
      <c r="I15" s="71"/>
      <c r="J15" s="19">
        <v>56</v>
      </c>
      <c r="K15" s="19">
        <v>0</v>
      </c>
      <c r="L15" s="19"/>
      <c r="M15" s="19"/>
      <c r="N15" s="19"/>
      <c r="O15" s="19"/>
      <c r="P15" s="19"/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71"/>
      <c r="E16" s="71"/>
      <c r="F16" s="71"/>
      <c r="G16" s="71"/>
      <c r="H16" s="71"/>
      <c r="I16" s="71"/>
      <c r="J16" s="19">
        <v>78</v>
      </c>
      <c r="K16" s="19">
        <v>0</v>
      </c>
      <c r="L16" s="19"/>
      <c r="M16" s="19"/>
      <c r="N16" s="19"/>
      <c r="O16" s="19"/>
      <c r="P16" s="19"/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71"/>
      <c r="E17" s="71"/>
      <c r="F17" s="71"/>
      <c r="G17" s="71"/>
      <c r="H17" s="71"/>
      <c r="I17" s="71"/>
      <c r="J17" s="19">
        <v>96</v>
      </c>
      <c r="K17" s="19">
        <v>0</v>
      </c>
      <c r="L17" s="19"/>
      <c r="M17" s="19"/>
      <c r="N17" s="19"/>
      <c r="O17" s="19"/>
      <c r="P17" s="19"/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71"/>
      <c r="E18" s="71"/>
      <c r="F18" s="71"/>
      <c r="G18" s="71"/>
      <c r="H18" s="71"/>
      <c r="I18" s="71"/>
      <c r="J18" s="19">
        <v>100</v>
      </c>
      <c r="K18" s="19">
        <v>0</v>
      </c>
      <c r="L18" s="19"/>
      <c r="M18" s="19"/>
      <c r="N18" s="19"/>
      <c r="O18" s="19"/>
      <c r="P18" s="19"/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71"/>
      <c r="E19" s="71"/>
      <c r="F19" s="71"/>
      <c r="G19" s="71"/>
      <c r="H19" s="71"/>
      <c r="I19" s="71"/>
      <c r="J19" s="19">
        <v>10</v>
      </c>
      <c r="K19" s="19">
        <v>0</v>
      </c>
      <c r="L19" s="19"/>
      <c r="M19" s="19"/>
      <c r="N19" s="19"/>
      <c r="O19" s="19"/>
      <c r="P19" s="19"/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71"/>
      <c r="E20" s="71"/>
      <c r="F20" s="71"/>
      <c r="G20" s="71"/>
      <c r="H20" s="71"/>
      <c r="I20" s="71"/>
      <c r="J20" s="19">
        <v>100</v>
      </c>
      <c r="K20" s="19">
        <v>0</v>
      </c>
      <c r="L20" s="19"/>
      <c r="M20" s="19"/>
      <c r="N20" s="19"/>
      <c r="O20" s="19"/>
      <c r="P20" s="19"/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71"/>
      <c r="E21" s="71"/>
      <c r="F21" s="71"/>
      <c r="G21" s="71"/>
      <c r="H21" s="71"/>
      <c r="I21" s="71"/>
      <c r="J21" s="19">
        <v>100</v>
      </c>
      <c r="K21" s="19">
        <v>0</v>
      </c>
      <c r="L21" s="19"/>
      <c r="M21" s="19"/>
      <c r="N21" s="19"/>
      <c r="O21" s="19"/>
      <c r="P21" s="19"/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71"/>
      <c r="E22" s="71"/>
      <c r="F22" s="71"/>
      <c r="G22" s="71"/>
      <c r="H22" s="71"/>
      <c r="I22" s="71"/>
      <c r="J22" s="19">
        <v>100</v>
      </c>
      <c r="K22" s="19">
        <v>0</v>
      </c>
      <c r="L22" s="19"/>
      <c r="M22" s="19"/>
      <c r="N22" s="19"/>
      <c r="O22" s="19"/>
      <c r="P22" s="19"/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71"/>
      <c r="E23" s="71"/>
      <c r="F23" s="71"/>
      <c r="G23" s="71"/>
      <c r="H23" s="71"/>
      <c r="I23" s="71"/>
      <c r="J23" s="19">
        <v>100</v>
      </c>
      <c r="K23" s="19">
        <v>0</v>
      </c>
      <c r="L23" s="19"/>
      <c r="M23" s="19"/>
      <c r="N23" s="19"/>
      <c r="O23" s="19"/>
      <c r="P23" s="19"/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71"/>
      <c r="E24" s="71"/>
      <c r="F24" s="71"/>
      <c r="G24" s="71"/>
      <c r="H24" s="71"/>
      <c r="I24" s="71"/>
      <c r="J24" s="19">
        <v>100</v>
      </c>
      <c r="K24" s="19">
        <v>0</v>
      </c>
      <c r="L24" s="19"/>
      <c r="M24" s="19"/>
      <c r="N24" s="19"/>
      <c r="O24" s="19"/>
      <c r="P24" s="19"/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71"/>
      <c r="E25" s="71"/>
      <c r="F25" s="71"/>
      <c r="G25" s="71"/>
      <c r="H25" s="71"/>
      <c r="I25" s="71"/>
      <c r="J25" s="19">
        <v>100</v>
      </c>
      <c r="K25" s="19">
        <v>0</v>
      </c>
      <c r="L25" s="19"/>
      <c r="M25" s="19"/>
      <c r="N25" s="19"/>
      <c r="O25" s="19"/>
      <c r="P25" s="19"/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71"/>
      <c r="E26" s="71"/>
      <c r="F26" s="71"/>
      <c r="G26" s="71"/>
      <c r="H26" s="71"/>
      <c r="I26" s="71"/>
      <c r="J26" s="19">
        <v>100</v>
      </c>
      <c r="K26" s="19">
        <v>0</v>
      </c>
      <c r="L26" s="19"/>
      <c r="M26" s="19"/>
      <c r="N26" s="19"/>
      <c r="O26" s="19"/>
      <c r="P26" s="19"/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71"/>
      <c r="E27" s="71"/>
      <c r="F27" s="71"/>
      <c r="G27" s="71"/>
      <c r="H27" s="71"/>
      <c r="I27" s="71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71"/>
      <c r="E28" s="71"/>
      <c r="F28" s="71"/>
      <c r="G28" s="71"/>
      <c r="H28" s="71"/>
      <c r="I28" s="71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71"/>
      <c r="E29" s="71"/>
      <c r="F29" s="71"/>
      <c r="G29" s="71"/>
      <c r="H29" s="71"/>
      <c r="I29" s="71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71"/>
      <c r="E30" s="71"/>
      <c r="F30" s="71"/>
      <c r="G30" s="71"/>
      <c r="H30" s="71"/>
      <c r="I30" s="71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71"/>
      <c r="E31" s="71"/>
      <c r="F31" s="71"/>
      <c r="G31" s="71"/>
      <c r="H31" s="71"/>
      <c r="I31" s="71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71"/>
      <c r="E32" s="71"/>
      <c r="F32" s="71"/>
      <c r="G32" s="71"/>
      <c r="H32" s="71"/>
      <c r="I32" s="71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71"/>
      <c r="E33" s="71"/>
      <c r="F33" s="71"/>
      <c r="G33" s="71"/>
      <c r="H33" s="71"/>
      <c r="I33" s="71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71"/>
      <c r="E34" s="71"/>
      <c r="F34" s="71"/>
      <c r="G34" s="71"/>
      <c r="H34" s="71"/>
      <c r="I34" s="71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71"/>
      <c r="E35" s="71"/>
      <c r="F35" s="71"/>
      <c r="G35" s="71"/>
      <c r="H35" s="71"/>
      <c r="I35" s="71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71"/>
      <c r="E36" s="71"/>
      <c r="F36" s="71"/>
      <c r="G36" s="71"/>
      <c r="H36" s="71"/>
      <c r="I36" s="71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71"/>
      <c r="E37" s="71"/>
      <c r="F37" s="71"/>
      <c r="G37" s="71"/>
      <c r="H37" s="71"/>
      <c r="I37" s="71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71"/>
      <c r="E38" s="71"/>
      <c r="F38" s="71"/>
      <c r="G38" s="71"/>
      <c r="H38" s="71"/>
      <c r="I38" s="71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71"/>
      <c r="E39" s="71"/>
      <c r="F39" s="71"/>
      <c r="G39" s="71"/>
      <c r="H39" s="71"/>
      <c r="I39" s="71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71"/>
      <c r="E40" s="71"/>
      <c r="F40" s="71"/>
      <c r="G40" s="71"/>
      <c r="H40" s="71"/>
      <c r="I40" s="71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71"/>
      <c r="E41" s="71"/>
      <c r="F41" s="71"/>
      <c r="G41" s="71"/>
      <c r="H41" s="71"/>
      <c r="I41" s="71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71"/>
      <c r="E42" s="71"/>
      <c r="F42" s="71"/>
      <c r="G42" s="71"/>
      <c r="H42" s="71"/>
      <c r="I42" s="71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71"/>
      <c r="E43" s="71"/>
      <c r="F43" s="71"/>
      <c r="G43" s="71"/>
      <c r="H43" s="71"/>
      <c r="I43" s="71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71"/>
      <c r="E44" s="71"/>
      <c r="F44" s="71"/>
      <c r="G44" s="71"/>
      <c r="H44" s="71"/>
      <c r="I44" s="71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71"/>
      <c r="E45" s="71"/>
      <c r="F45" s="71"/>
      <c r="G45" s="71"/>
      <c r="H45" s="71"/>
      <c r="I45" s="71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71"/>
      <c r="E46" s="71"/>
      <c r="F46" s="71"/>
      <c r="G46" s="71"/>
      <c r="H46" s="71"/>
      <c r="I46" s="71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71"/>
      <c r="E47" s="71"/>
      <c r="F47" s="71"/>
      <c r="G47" s="71"/>
      <c r="H47" s="71"/>
      <c r="I47" s="71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71"/>
      <c r="E48" s="71"/>
      <c r="F48" s="71"/>
      <c r="G48" s="71"/>
      <c r="H48" s="71"/>
      <c r="I48" s="71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71"/>
      <c r="E49" s="71"/>
      <c r="F49" s="71"/>
      <c r="G49" s="71"/>
      <c r="H49" s="71"/>
      <c r="I49" s="71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71"/>
      <c r="E50" s="71"/>
      <c r="F50" s="71"/>
      <c r="G50" s="71"/>
      <c r="H50" s="71"/>
      <c r="I50" s="71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71"/>
      <c r="E51" s="71"/>
      <c r="F51" s="71"/>
      <c r="G51" s="71"/>
      <c r="H51" s="71"/>
      <c r="I51" s="71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71"/>
      <c r="E52" s="71"/>
      <c r="F52" s="71"/>
      <c r="G52" s="71"/>
      <c r="H52" s="71"/>
      <c r="I52" s="71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72"/>
      <c r="E53" s="73"/>
      <c r="F53" s="73"/>
      <c r="G53" s="73"/>
      <c r="H53" s="73"/>
      <c r="I53" s="7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6"/>
      <c r="D54" s="46"/>
      <c r="E54" s="17"/>
      <c r="H54" s="50" t="s">
        <v>19</v>
      </c>
      <c r="I54" s="50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6"/>
      <c r="D55" s="46"/>
      <c r="E55" s="21"/>
      <c r="H55" s="51" t="s">
        <v>20</v>
      </c>
      <c r="I55" s="51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46"/>
      <c r="D56" s="46"/>
      <c r="E56" s="46"/>
      <c r="H56" s="51" t="s">
        <v>21</v>
      </c>
      <c r="I56" s="51"/>
      <c r="J56" s="24">
        <f>COUNT(J9:J53)</f>
        <v>32</v>
      </c>
      <c r="K56" s="24">
        <f t="shared" ref="K56:Q56" si="6">COUNT(K9:K53)</f>
        <v>18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46"/>
      <c r="D57" s="46"/>
      <c r="E57" s="17"/>
      <c r="F57" s="12"/>
      <c r="H57" s="52" t="s">
        <v>16</v>
      </c>
      <c r="I57" s="52"/>
      <c r="J57" s="25">
        <f>J54/J56</f>
        <v>0.84375</v>
      </c>
      <c r="K57" s="26">
        <f t="shared" ref="K57:Q57" si="7">K54/K56</f>
        <v>0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46"/>
      <c r="D58" s="46"/>
      <c r="E58" s="17"/>
      <c r="F58" s="12"/>
      <c r="H58" s="52" t="s">
        <v>17</v>
      </c>
      <c r="I58" s="52"/>
      <c r="J58" s="25">
        <f>J55/J56</f>
        <v>0.15625</v>
      </c>
      <c r="K58" s="25">
        <f t="shared" ref="K58:Q58" si="8">K55/K56</f>
        <v>1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46"/>
      <c r="D59" s="4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3"/>
      <c r="K61" s="53"/>
      <c r="L61" s="53"/>
      <c r="M61" s="53"/>
      <c r="N61" s="53"/>
      <c r="O61" s="53"/>
      <c r="P61" s="53"/>
    </row>
    <row r="62" spans="2:17" x14ac:dyDescent="0.25">
      <c r="J62" s="45" t="s">
        <v>18</v>
      </c>
      <c r="K62" s="45"/>
      <c r="L62" s="45"/>
      <c r="M62" s="45"/>
      <c r="N62" s="45"/>
      <c r="O62" s="45"/>
      <c r="P62" s="4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GESTION DE RES</vt:lpstr>
      <vt:lpstr>CUENCAS</vt:lpstr>
      <vt:lpstr>PROB Y ESTAD 2A</vt:lpstr>
      <vt:lpstr>PROB Y EST 2B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2023-06-01T12:02:42Z</dcterms:modified>
</cp:coreProperties>
</file>